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MIKIASHVILI\Downloads\"/>
    </mc:Choice>
  </mc:AlternateContent>
  <bookViews>
    <workbookView xWindow="0" yWindow="0" windowWidth="20490" windowHeight="7650" activeTab="3"/>
  </bookViews>
  <sheets>
    <sheet name="E-FIX_Project description" sheetId="10" r:id="rId1"/>
    <sheet name="Evaluation Tool" sheetId="11" r:id="rId2"/>
    <sheet name="Criteria impact" sheetId="12" r:id="rId3"/>
    <sheet name="Dropdown" sheetId="13" r:id="rId4"/>
  </sheets>
  <definedNames>
    <definedName name="_xlnm.Print_Area" localSheetId="2">'Criteria impact'!$A$1:$H$76</definedName>
    <definedName name="_xlnm.Print_Area" localSheetId="1">'Evaluation Tool'!$D$37:$G$61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1" i="10" l="1"/>
  <c r="G80" i="10"/>
  <c r="G79" i="10"/>
  <c r="D77" i="10"/>
  <c r="G78" i="10" s="1"/>
  <c r="C45" i="10"/>
  <c r="D76" i="10" s="1"/>
  <c r="G67" i="11" l="1"/>
  <c r="G66" i="11"/>
  <c r="G65" i="11"/>
  <c r="G57" i="11"/>
  <c r="G51" i="11"/>
  <c r="G50" i="11"/>
  <c r="G49" i="11"/>
  <c r="G35" i="11"/>
  <c r="G26" i="11" l="1"/>
  <c r="G82" i="10" l="1"/>
  <c r="G64" i="11"/>
  <c r="K35" i="11"/>
  <c r="G33" i="11"/>
  <c r="G34" i="11"/>
  <c r="F31" i="11"/>
  <c r="G31" i="11" s="1"/>
  <c r="G30" i="11"/>
  <c r="J66" i="11" l="1"/>
  <c r="I66" i="11"/>
  <c r="K66" i="11"/>
  <c r="J67" i="11"/>
  <c r="I67" i="11"/>
  <c r="K67" i="11"/>
  <c r="J57" i="11"/>
  <c r="J26" i="11"/>
  <c r="K56" i="11"/>
  <c r="J56" i="11"/>
  <c r="I56" i="11"/>
  <c r="I55" i="11"/>
  <c r="I47" i="11"/>
  <c r="I45" i="11"/>
  <c r="I38" i="11"/>
  <c r="I39" i="11"/>
  <c r="I41" i="11"/>
  <c r="I37" i="11"/>
  <c r="J49" i="11"/>
  <c r="J45" i="11"/>
  <c r="J42" i="11"/>
  <c r="J37" i="11"/>
  <c r="K55" i="11"/>
  <c r="K49" i="11"/>
  <c r="K47" i="11"/>
  <c r="K38" i="11"/>
  <c r="K39" i="11"/>
  <c r="K41" i="11"/>
  <c r="K37" i="11"/>
  <c r="I35" i="11"/>
  <c r="K51" i="11"/>
  <c r="K50" i="11"/>
  <c r="K43" i="11"/>
  <c r="K45" i="11"/>
  <c r="K42" i="11"/>
  <c r="K30" i="11"/>
  <c r="K31" i="11"/>
  <c r="K33" i="11"/>
  <c r="K34" i="11"/>
  <c r="J55" i="11"/>
  <c r="J51" i="11"/>
  <c r="J50" i="11"/>
  <c r="J47" i="11"/>
  <c r="J43" i="11"/>
  <c r="J39" i="11"/>
  <c r="J41" i="11"/>
  <c r="J38" i="11"/>
  <c r="J30" i="11"/>
  <c r="J31" i="11"/>
  <c r="J33" i="11"/>
  <c r="J34" i="11"/>
  <c r="J35" i="11"/>
  <c r="I50" i="11"/>
  <c r="I51" i="11"/>
  <c r="I49" i="11"/>
  <c r="I43" i="11"/>
  <c r="I42" i="11"/>
  <c r="I33" i="11"/>
  <c r="I34" i="11"/>
  <c r="I31" i="11"/>
  <c r="I30" i="11"/>
  <c r="J65" i="11"/>
  <c r="J64" i="11"/>
  <c r="K64" i="11" l="1"/>
  <c r="K57" i="11"/>
  <c r="I57" i="11"/>
  <c r="K26" i="11"/>
  <c r="I26" i="11"/>
  <c r="K65" i="11"/>
  <c r="I64" i="11"/>
  <c r="I65" i="11"/>
  <c r="G29" i="11" l="1"/>
  <c r="G28" i="11"/>
  <c r="I29" i="11" l="1"/>
  <c r="K29" i="11"/>
  <c r="J29" i="11"/>
  <c r="J28" i="11"/>
  <c r="I28" i="11"/>
  <c r="K28" i="11"/>
  <c r="G27" i="11"/>
  <c r="G78" i="11"/>
  <c r="G77" i="11"/>
  <c r="G76" i="11"/>
  <c r="G75" i="11"/>
  <c r="G74" i="11"/>
  <c r="G73" i="11"/>
  <c r="G72" i="11"/>
  <c r="G71" i="11"/>
  <c r="G70" i="11"/>
  <c r="G69" i="11"/>
  <c r="G68" i="11"/>
  <c r="G63" i="11"/>
  <c r="G62" i="11"/>
  <c r="G60" i="11"/>
  <c r="G59" i="11"/>
  <c r="G58" i="11"/>
  <c r="G52" i="11"/>
  <c r="G32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8" i="11"/>
  <c r="K8" i="11" s="1"/>
  <c r="K9" i="11" l="1"/>
  <c r="J9" i="11"/>
  <c r="I9" i="11"/>
  <c r="J75" i="11"/>
  <c r="I75" i="11"/>
  <c r="K75" i="11"/>
  <c r="K16" i="11"/>
  <c r="I16" i="11"/>
  <c r="J16" i="11"/>
  <c r="K76" i="11"/>
  <c r="I76" i="11"/>
  <c r="J76" i="11"/>
  <c r="K23" i="11"/>
  <c r="J23" i="11"/>
  <c r="I23" i="11"/>
  <c r="J70" i="11"/>
  <c r="K70" i="11"/>
  <c r="I70" i="11"/>
  <c r="K27" i="11"/>
  <c r="J27" i="11"/>
  <c r="I27" i="11"/>
  <c r="I25" i="11"/>
  <c r="J25" i="11"/>
  <c r="K25" i="11"/>
  <c r="I24" i="11"/>
  <c r="K24" i="11"/>
  <c r="J24" i="11"/>
  <c r="I32" i="11"/>
  <c r="J32" i="11"/>
  <c r="K32" i="11"/>
  <c r="I68" i="11"/>
  <c r="K68" i="11"/>
  <c r="J68" i="11"/>
  <c r="I52" i="11"/>
  <c r="J52" i="11"/>
  <c r="K52" i="11"/>
  <c r="K77" i="11"/>
  <c r="I77" i="11"/>
  <c r="J77" i="11"/>
  <c r="K22" i="11"/>
  <c r="J22" i="11"/>
  <c r="I22" i="11"/>
  <c r="J58" i="11"/>
  <c r="I58" i="11"/>
  <c r="K58" i="11"/>
  <c r="J78" i="11"/>
  <c r="K78" i="11"/>
  <c r="I78" i="11"/>
  <c r="K13" i="11"/>
  <c r="I13" i="11"/>
  <c r="J13" i="11"/>
  <c r="I59" i="11"/>
  <c r="K59" i="11"/>
  <c r="J59" i="11"/>
  <c r="J20" i="11"/>
  <c r="K20" i="11"/>
  <c r="I20" i="11"/>
  <c r="J12" i="11"/>
  <c r="I12" i="11"/>
  <c r="K12" i="11"/>
  <c r="K60" i="11"/>
  <c r="I60" i="11"/>
  <c r="J60" i="11"/>
  <c r="K72" i="11"/>
  <c r="J72" i="11"/>
  <c r="I72" i="11"/>
  <c r="J19" i="11"/>
  <c r="K19" i="11"/>
  <c r="I19" i="11"/>
  <c r="I11" i="11"/>
  <c r="K11" i="11"/>
  <c r="J11" i="11"/>
  <c r="I61" i="11"/>
  <c r="J61" i="11"/>
  <c r="K61" i="11"/>
  <c r="I73" i="11"/>
  <c r="K73" i="11"/>
  <c r="J73" i="11"/>
  <c r="K63" i="11"/>
  <c r="I63" i="11"/>
  <c r="J63" i="11"/>
  <c r="I15" i="11"/>
  <c r="K15" i="11"/>
  <c r="J15" i="11"/>
  <c r="J69" i="11"/>
  <c r="I69" i="11"/>
  <c r="K69" i="11"/>
  <c r="K14" i="11"/>
  <c r="J14" i="11"/>
  <c r="I14" i="11"/>
  <c r="I21" i="11"/>
  <c r="J21" i="11"/>
  <c r="K21" i="11"/>
  <c r="J71" i="11"/>
  <c r="I71" i="11"/>
  <c r="K71" i="11"/>
  <c r="J18" i="11"/>
  <c r="I18" i="11"/>
  <c r="K18" i="11"/>
  <c r="J10" i="11"/>
  <c r="I10" i="11"/>
  <c r="K10" i="11"/>
  <c r="I62" i="11"/>
  <c r="J62" i="11"/>
  <c r="K62" i="11"/>
  <c r="K74" i="11"/>
  <c r="I74" i="11"/>
  <c r="J74" i="11"/>
  <c r="J17" i="11"/>
  <c r="K17" i="11"/>
  <c r="I17" i="11"/>
  <c r="I8" i="11"/>
  <c r="J8" i="11"/>
  <c r="G79" i="11"/>
  <c r="D82" i="10"/>
  <c r="F81" i="10"/>
  <c r="F80" i="10"/>
  <c r="F79" i="10"/>
  <c r="F78" i="10"/>
  <c r="K79" i="11" l="1"/>
  <c r="J79" i="11"/>
  <c r="I79" i="11"/>
  <c r="F82" i="10"/>
</calcChain>
</file>

<file path=xl/sharedStrings.xml><?xml version="1.0" encoding="utf-8"?>
<sst xmlns="http://schemas.openxmlformats.org/spreadsheetml/2006/main" count="634" uniqueCount="404">
  <si>
    <t>EPC</t>
  </si>
  <si>
    <t>%</t>
  </si>
  <si>
    <t>3.1</t>
  </si>
  <si>
    <t>3.2</t>
  </si>
  <si>
    <t>5.1</t>
  </si>
  <si>
    <t>5.2</t>
  </si>
  <si>
    <t>5.3</t>
  </si>
  <si>
    <t>5.4</t>
  </si>
  <si>
    <t>5.5</t>
  </si>
  <si>
    <t>6.1</t>
  </si>
  <si>
    <t>6.2</t>
  </si>
  <si>
    <t>6.3</t>
  </si>
  <si>
    <t>A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</si>
  <si>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</si>
  <si>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</si>
  <si>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</si>
  <si>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</si>
  <si>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</si>
  <si>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</si>
  <si>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</si>
  <si>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</si>
  <si>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</si>
  <si>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</si>
  <si>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</si>
  <si>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</si>
  <si>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</si>
  <si>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</si>
  <si>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</si>
  <si>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B</t>
  </si>
  <si>
    <t>B.1</t>
  </si>
  <si>
    <t>B.2</t>
  </si>
  <si>
    <t>C</t>
  </si>
  <si>
    <t>C.1</t>
  </si>
  <si>
    <t>C.2</t>
  </si>
  <si>
    <t>C.3</t>
  </si>
  <si>
    <t>C.4</t>
  </si>
  <si>
    <t>C.5</t>
  </si>
  <si>
    <t>D</t>
  </si>
  <si>
    <t>D.1</t>
  </si>
  <si>
    <t>D.2</t>
  </si>
  <si>
    <t>D.3</t>
  </si>
  <si>
    <t>D.4</t>
  </si>
  <si>
    <t>D.5</t>
  </si>
  <si>
    <t>7.1</t>
  </si>
  <si>
    <t>7.2</t>
  </si>
  <si>
    <t>EUR</t>
  </si>
  <si>
    <t>7.3</t>
  </si>
  <si>
    <t>7.4</t>
  </si>
  <si>
    <t>18.1</t>
  </si>
  <si>
    <t xml:space="preserve"> </t>
  </si>
  <si>
    <t>CF / 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</si>
  <si>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</si>
  <si>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</si>
  <si>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</si>
  <si>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</si>
  <si>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</si>
  <si>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</si>
  <si>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</si>
  <si>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</si>
  <si>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</si>
  <si>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</si>
  <si>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</si>
  <si>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</si>
  <si>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</si>
  <si>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</si>
  <si>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</si>
  <si>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</si>
  <si>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</si>
  <si>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</si>
  <si>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</si>
  <si>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</si>
  <si>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1.2</t>
  </si>
  <si>
    <t>21.</t>
  </si>
  <si>
    <t xml:space="preserve"> 2.2</t>
  </si>
  <si>
    <t xml:space="preserve"> 2.3</t>
  </si>
  <si>
    <t xml:space="preserve"> 2.4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</si>
  <si>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</si>
  <si>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</si>
  <si>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</si>
  <si>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</si>
  <si>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</si>
  <si>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</si>
  <si>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</si>
  <si>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</si>
  <si>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</si>
  <si>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</si>
  <si>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</si>
  <si>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>Y / N</t>
  </si>
  <si>
    <t>22.</t>
  </si>
  <si>
    <t xml:space="preserve"> 5.2</t>
  </si>
  <si>
    <t xml:space="preserve"> 5.3</t>
  </si>
  <si>
    <t xml:space="preserve"> 5.4</t>
  </si>
  <si>
    <t xml:space="preserve"> 5.6</t>
  </si>
  <si>
    <t xml:space="preserve"> 5.7</t>
  </si>
  <si>
    <t xml:space="preserve"> 8.2</t>
  </si>
  <si>
    <t xml:space="preserve"> 10.2</t>
  </si>
  <si>
    <t xml:space="preserve"> 10.3</t>
  </si>
  <si>
    <t xml:space="preserve"> 15.2</t>
  </si>
  <si>
    <t xml:space="preserve"> 15.3</t>
  </si>
  <si>
    <t xml:space="preserve"> 16.2</t>
  </si>
  <si>
    <t xml:space="preserve"> 16.3</t>
  </si>
  <si>
    <t xml:space="preserve"> 16.4</t>
  </si>
  <si>
    <t xml:space="preserve"> 16.5</t>
  </si>
  <si>
    <t xml:space="preserve"> 18.2</t>
  </si>
  <si>
    <t xml:space="preserve"> 19.2</t>
  </si>
  <si>
    <t xml:space="preserve"> 19.3</t>
  </si>
  <si>
    <t xml:space="preserve"> 20.2</t>
  </si>
  <si>
    <t xml:space="preserve"> 20.3</t>
  </si>
  <si>
    <t xml:space="preserve"> 22.2</t>
  </si>
  <si>
    <t xml:space="preserve"> 22.3</t>
  </si>
  <si>
    <t xml:space="preserve"> 22.4</t>
  </si>
  <si>
    <t>Y = 1  /  N=0</t>
  </si>
  <si>
    <t xml:space="preserve"> 8.3</t>
  </si>
  <si>
    <t>min=1;  max=5</t>
  </si>
  <si>
    <t xml:space="preserve">
</t>
  </si>
  <si>
    <t xml:space="preserve"> %</t>
  </si>
  <si>
    <t xml:space="preserve"> 18.3</t>
  </si>
  <si>
    <t>D.3.1</t>
  </si>
  <si>
    <t>D.3.2</t>
  </si>
  <si>
    <t>D.5.1</t>
  </si>
  <si>
    <t>D.5.2</t>
  </si>
  <si>
    <t>LCU</t>
  </si>
  <si>
    <t xml:space="preserve"> ( &lt;10%=1, &lt;20%=2,&lt;30%=3)</t>
  </si>
  <si>
    <t xml:space="preserve">                                                                                                                                                                                                        IRR</t>
  </si>
  <si>
    <t>D.5.3</t>
  </si>
  <si>
    <t xml:space="preserve">E-FIX ენერგო ეფექტური პროექტების აღწერა </t>
  </si>
  <si>
    <t>სავალდებულო ინფორმაცია პროექტის შესახებ</t>
  </si>
  <si>
    <t xml:space="preserve">ზოგადი ინფორმაცია - პერსონალური მონაცემები, კოპმანიის აღწერა, პროექტის მოკლე აღწერა </t>
  </si>
  <si>
    <t xml:space="preserve">ინფორმაცია პროექტის მესაკუთრის და კომპანიის შესახებ </t>
  </si>
  <si>
    <t xml:space="preserve">სამართლებრივი ფორმა </t>
  </si>
  <si>
    <t>[ინდივიდუალური, ასოციაცია, ინდ. საკუთრება, კომპანია]</t>
  </si>
  <si>
    <t>კომპანიის დასახელება</t>
  </si>
  <si>
    <t>კომპანიის საიდენტიფიკაციო ნომერი</t>
  </si>
  <si>
    <t>მისამართი (ქუჩა, ნომერი)</t>
  </si>
  <si>
    <t>საფოსტო ინდექსი, ადგილი</t>
  </si>
  <si>
    <t>კანონიერი წარმომადგენელი (სახელი, გვარი)</t>
  </si>
  <si>
    <t>ტელეფონი</t>
  </si>
  <si>
    <t>ელ-ფოსტა</t>
  </si>
  <si>
    <t>სამუშაო სექტორი (NACE კოდი)</t>
  </si>
  <si>
    <t>ჩარევის არეალი</t>
  </si>
  <si>
    <t>[ადგილობრივი, რეგიონალური, ეროვნული, საერთაშორისო]</t>
  </si>
  <si>
    <t>დაფუძნების თარიღი</t>
  </si>
  <si>
    <t>ბიზნესის მიზანი</t>
  </si>
  <si>
    <t>თანამშრომელთა რაოდენობა</t>
  </si>
  <si>
    <t>წლიური ბრუნვა</t>
  </si>
  <si>
    <t>ბალანსი</t>
  </si>
  <si>
    <t>ინვესტიციის მდებარეობა</t>
  </si>
  <si>
    <t>საკონტაქტო პირი</t>
  </si>
  <si>
    <t xml:space="preserve">სახელი, გვარი </t>
  </si>
  <si>
    <t>პროექტის აღწერა</t>
  </si>
  <si>
    <t>კომპანიის აღწერა</t>
  </si>
  <si>
    <t>[პროდუქტების/სერვისების ტიპი/გაყიდვა?]</t>
  </si>
  <si>
    <r>
      <t xml:space="preserve">ენერგო პროექტის და ტექნოლოგიის მოკლე აღწერა                                                                                                            </t>
    </r>
    <r>
      <rPr>
        <i/>
        <sz val="11"/>
        <color theme="1"/>
        <rFont val="Sylfaen"/>
        <family val="1"/>
      </rPr>
      <t>[ინვესტორის ტიპი: კერძო ან საჯარო, პროექტის მდებარეობა, გარემოზე/სოციალური ზეგავლენა]</t>
    </r>
  </si>
  <si>
    <t>პროექტის მოცულობა</t>
  </si>
  <si>
    <t xml:space="preserve">                    LCU - ადგილობრივი ვალუტა (ნეტო)</t>
  </si>
  <si>
    <t xml:space="preserve">                    ევროში (ნეტო)</t>
  </si>
  <si>
    <t>ინვესტიციის პერიოდი</t>
  </si>
  <si>
    <t xml:space="preserve">ფინანსური მოთხოვნები </t>
  </si>
  <si>
    <t>მონაცემთა შეტანა</t>
  </si>
  <si>
    <t xml:space="preserve">                    EUR (ნეტო)</t>
  </si>
  <si>
    <t>გაცვლითი კურსი EUR / ადგილობრივი ვალუტა</t>
  </si>
  <si>
    <t>ტექნიკური ინფორმაცია</t>
  </si>
  <si>
    <t>პროექტის ტიპი</t>
  </si>
  <si>
    <t>[ჩამოსაშლელი მენიუ]</t>
  </si>
  <si>
    <t>ინვესტიციის ტიპი</t>
  </si>
  <si>
    <t>გამოყენებული ტექნოლოგიის ტიპი</t>
  </si>
  <si>
    <t>ინფორმაცია ინვესტიციის თაობაზე</t>
  </si>
  <si>
    <t>[მიმდინარე და გათვალისწინებული სტატუსის აღწერა,აუცილებელი ტექნიკური პარამეტრების ჩათვლით (შესრულება, წვლილი/წარმოება, ზედაპირი, რაოდენობა) მითითება სხვა პროექტებზე]</t>
  </si>
  <si>
    <t>პროექტის ფაზა</t>
  </si>
  <si>
    <t>[დაგეგმვის ფაზაზე მითითება:დამტკიცების ფაზა, სატენდერო, განხორციელების ფაზა</t>
  </si>
  <si>
    <t>მოწყობილობის/პროექტის სასიცოცხლო ვადა (წლებში)</t>
  </si>
  <si>
    <t xml:space="preserve">ენერგო დანაზოგები - დაზოგილი ენერგიის ფორმა </t>
  </si>
  <si>
    <t>[საწვავი, ელ. ენერგია, სითბო]</t>
  </si>
  <si>
    <t>დაანგარიშებული ენერგო დანაზოგები (კვტსთ/წ)</t>
  </si>
  <si>
    <t>სიცოცხლის მანძილზე დაზოგილი ენერგია (კვტსთ/წ)</t>
  </si>
  <si>
    <t>[დაანგარიშებულია ავტომატურად]</t>
  </si>
  <si>
    <t>ენერგო დანაზოგების ვერიფიკაციისათვის გამოყენებული მეთოდები</t>
  </si>
  <si>
    <t>[გამოყენებული მეთოდის აღწერა მაგ.  IPMPV - საერთაშორისო შესრულების საზომი, ან მსგავსი, ვერიფიკაციის პროტოკოლი]</t>
  </si>
  <si>
    <t>საბაზისო მოხმარება (სარეფერენციო) - კვტსთ/წ</t>
  </si>
  <si>
    <t xml:space="preserve">საბაზისო წელი </t>
  </si>
  <si>
    <t>მუშაობის დაწყების მოსალოდნელი თარიღი</t>
  </si>
  <si>
    <t>ტექნოლოგიის პროვაიდერი/მომწოდებელი</t>
  </si>
  <si>
    <t>[[ზოგადი/ინდ. კონტრაქტორი/მომწოდებელი 
კომპანიის სახელები, კომპეტენცია, საკონტაქტო ინფორმაცია]</t>
  </si>
  <si>
    <t>აუცილებელი პროექტის დოკუმენტაცია</t>
  </si>
  <si>
    <t>[გეგმები, გადაწყვეტილებები, ტენდერები, წინადადებები იურიდ. დოკუმენტები: ნებართვები, ლიცენზიები,  ავტორიზაციები (მშენებლობისა და მუშაობისთვის)]</t>
  </si>
  <si>
    <t>მოწყობილობის/საწარმოს ვიზუალური დოკუმენტები</t>
  </si>
  <si>
    <t>[ნახაზები,ფოტოები …]</t>
  </si>
  <si>
    <t>ფინანსური ინფორმაცია</t>
  </si>
  <si>
    <t>კაპიტალური ხარჯი</t>
  </si>
  <si>
    <t>ევრო</t>
  </si>
  <si>
    <t>ადგილობრივი ვალუტა</t>
  </si>
  <si>
    <t>(ციფრები ნიმუშად)</t>
  </si>
  <si>
    <t>საკუთარი სახსრები%</t>
  </si>
  <si>
    <t>სუბსიდიები %</t>
  </si>
  <si>
    <t>საკუთარი სახსრები EUR/LCU</t>
  </si>
  <si>
    <t>სუბსიდიები EUR/LCU</t>
  </si>
  <si>
    <t>ინოვაციური დაფინანსების წილი %
( CF/CI, Leasing, EPC წილი)</t>
  </si>
  <si>
    <t>ინოვაციური დაფინანსების წილი EUR/LCU
(CF/CI, Leasing, EPC წილი)</t>
  </si>
  <si>
    <t>სხვა ფინანსური ვალდებულება %</t>
  </si>
  <si>
    <t>სხვა ფინანსური ვალდებულება EUR/LCU</t>
  </si>
  <si>
    <t>ჯამი (100%)</t>
  </si>
  <si>
    <t>ჯამი (EUR/LCU)</t>
  </si>
  <si>
    <t>ფინანსური გეგმა</t>
  </si>
  <si>
    <r>
      <t xml:space="preserve">სესხის მომსახურების დაფარვის განაკვეთი  (DSCR)                                                            </t>
    </r>
    <r>
      <rPr>
        <i/>
        <sz val="11"/>
        <rFont val="Sylfaen"/>
        <family val="1"/>
      </rPr>
      <t>[სუფთა შემოსავალი /წლიური ვალდებულების დაფარვა]</t>
    </r>
  </si>
  <si>
    <t>შესაძლო ფინანსური შეღავათები</t>
  </si>
  <si>
    <t>ფინანსური გარანტიები</t>
  </si>
  <si>
    <t>[გარანტიები, რომელთა გამოყენებაც შეიძლება პროექტის შეფერხების/შეჩერების დროს, (საკუთარი სახსრები, სხვა )]</t>
  </si>
  <si>
    <t>სამოქმედო ხარჯები (ევრო/წ)</t>
  </si>
  <si>
    <t>[საოპერაციო/საზედამხედველო ხარჯები (OPEX, O&amp;M),  მაგ. პერსონალი, ენერგია, მოვლა-შეკეთება, გაწერილი ფასი)]</t>
  </si>
  <si>
    <t>ენერგო ხარჯების დაზოგვა ევრო/წ</t>
  </si>
  <si>
    <t>პროექტის ხანგრძლივობა (თვეები)</t>
  </si>
  <si>
    <t>ინფორმაცია გარემოზე</t>
  </si>
  <si>
    <t>სათბურისებური გაზების გამოყოფის შემცირება (ტ CO2/წ)</t>
  </si>
  <si>
    <t>განახლებადი რესურსები</t>
  </si>
  <si>
    <t>[ზრდა წარმოებაში/ენერგიის მოხმარება]</t>
  </si>
  <si>
    <t>საჭიროა თუ არა გარემოზე ზემოქმედების შეფასება?</t>
  </si>
  <si>
    <t>[დიახ/არა]</t>
  </si>
  <si>
    <t>სხვა შესაბამისი ინფორმაცია პროექტის შესახებ</t>
  </si>
  <si>
    <t>[თუ ეთანხმებით, აღწერეთ როგორ]</t>
  </si>
  <si>
    <t>დამატებითი არასავალდებულო ინფორმაცია პროექტის შესახებ</t>
  </si>
  <si>
    <t>მომგებიანობის დაანგარიშება</t>
  </si>
  <si>
    <t>[ამორტიზაციის დრო
დინამიური კალკულაცია: NPV, IRR]</t>
  </si>
  <si>
    <t>შემოსავლების წინასწარი დაანგარიშების ხარისხი</t>
  </si>
  <si>
    <t>[სავარაუდო წლიური ფულადი მასის მოძრაობა]</t>
  </si>
  <si>
    <t>ფინანსური რისკები</t>
  </si>
  <si>
    <t>[ფასისა და ხარჯის ცვლილება
გაცვლითი კურსის მერყეობა
რისკის დაბრუნების განაკვეთი]</t>
  </si>
  <si>
    <t>სხვა ემისიებისა და ნარჩენების გამოყოფის შემცირება (ტ/წელი)</t>
  </si>
  <si>
    <t>რესურსების გამოყენების შემცირება(მყარი საწვავი, წყალი ა.შ.) ტ/წ</t>
  </si>
  <si>
    <t>ენერგო უსაფრთხოება</t>
  </si>
  <si>
    <t>მომხმარებლების ინფორმირება და მოტივაცია</t>
  </si>
  <si>
    <t>[წარმოების შეფერხების შემცირება, სისტემის სტაბილურობაში შეტანილი წვლილი
ადგილობრივი რესურსების გამოყენების ზრდა (დამოკიდებულება იმპორტზე)]</t>
  </si>
  <si>
    <t>[მომხმარებელთა მოტივაციის კონცეფციის განვითარება 
კლიენტებისათვის ენერგო ეფექტურობის გაუმჯობესების სქემის შედგენა 
ენერგო ეფექტურობაზე სამოქმედო ინფორმაციის მიწოდება]</t>
  </si>
  <si>
    <t>იმიჯი/გამოჩენა ბაზარზე</t>
  </si>
  <si>
    <t>[რეკომენდაციები, სერთიფიკატები]</t>
  </si>
  <si>
    <t>სოციალური ზეგავლენა</t>
  </si>
  <si>
    <t>ხარისხის კრიტერიუმები დაფინანსებისთვის</t>
  </si>
  <si>
    <t>ხარისხის კრიტერიუმები</t>
  </si>
  <si>
    <t>შეფასება</t>
  </si>
  <si>
    <t>ერთეული</t>
  </si>
  <si>
    <t>მონაცემები</t>
  </si>
  <si>
    <t>მნიშვნელობა</t>
  </si>
  <si>
    <t>კალკულაციის მატრიცა</t>
  </si>
  <si>
    <t>ლიზინგი</t>
  </si>
  <si>
    <t>ენერგო ეფექტურობა</t>
  </si>
  <si>
    <t>განახლებადი ენერგია</t>
  </si>
  <si>
    <t>მწვანე ინვესტიცია: ენერგო ეფექტური მოწყობილობა/პროექტი</t>
  </si>
  <si>
    <t>ენერგო ეფექტურობის ღონისძიება არსებულ შენობაში (მისი მორგება)</t>
  </si>
  <si>
    <t>ენერგო ეფექტური მოწყობილობა</t>
  </si>
  <si>
    <t>განახლებადი ენერგო მოწყობილობების მონტაჟი</t>
  </si>
  <si>
    <t xml:space="preserve">კედლების, სახურავების და ფანჯრების თერმული თბოიზოლაცია </t>
  </si>
  <si>
    <t>გათბობა, ვენტილაცია და ჰაერის კონდიცირება(HVAC)</t>
  </si>
  <si>
    <t>პროცესის სითბოს წარმოქმნა და განაწილება(თბური ტუმბოების, რაიონული გათბობის სისტემების ჩათვლით)</t>
  </si>
  <si>
    <t>ორთქლის გენერირება და განაწილება</t>
  </si>
  <si>
    <t xml:space="preserve">შეკუმშული ჰაერის წარმოქმნა და განაწილება </t>
  </si>
  <si>
    <t>ნარჩენი სითბოს აღდგენა</t>
  </si>
  <si>
    <t xml:space="preserve">სატუმბი სისტემები </t>
  </si>
  <si>
    <t>სხვა ეფექტური წარმოების მოწყობილობა</t>
  </si>
  <si>
    <t>სატრანსპორტო საშუალებები</t>
  </si>
  <si>
    <t>კონტროლი - რეგულაცია - მონიტორინგი</t>
  </si>
  <si>
    <t xml:space="preserve">მზის წყლის სისტემები </t>
  </si>
  <si>
    <t xml:space="preserve">ფოტოვოლტაიკური სისტემები </t>
  </si>
  <si>
    <t>4. სასიცოცხლო ვადა</t>
  </si>
  <si>
    <r>
      <t xml:space="preserve">5. ენერგო დანაზოგები                        </t>
    </r>
    <r>
      <rPr>
        <sz val="8"/>
        <rFont val="Sylfaen"/>
        <family val="1"/>
      </rPr>
      <t xml:space="preserve"> 5.1</t>
    </r>
  </si>
  <si>
    <r>
      <t xml:space="preserve">1.პროექტის ტიპი                       </t>
    </r>
    <r>
      <rPr>
        <sz val="8"/>
        <rFont val="Sylfaen"/>
        <family val="1"/>
      </rPr>
      <t>1.1</t>
    </r>
  </si>
  <si>
    <r>
      <t xml:space="preserve">2. ტექნოლოგიის ტიპი                      </t>
    </r>
    <r>
      <rPr>
        <sz val="8"/>
        <rFont val="Sylfaen"/>
        <family val="1"/>
      </rPr>
      <t>2.1</t>
    </r>
  </si>
  <si>
    <r>
      <t xml:space="preserve">3. ტექნოლოგიის ტიპი                </t>
    </r>
    <r>
      <rPr>
        <sz val="8"/>
        <rFont val="Sylfaen"/>
        <family val="1"/>
      </rPr>
      <t>3.1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</si>
  <si>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sz val="11"/>
        <rFont val="Sylfaen"/>
        <family val="1"/>
      </rPr>
      <t>IRR</t>
    </r>
  </si>
  <si>
    <t>ელ. ენერგია</t>
  </si>
  <si>
    <t>სითბო</t>
  </si>
  <si>
    <t>დაანგარიშებული ენერგო დანაზოგი     (კვტსთ/წ:   &lt;50000=1;  50000-100000=2; &gt;100000=3;)</t>
  </si>
  <si>
    <t>ენერგიის დანაზოგი სასიცოცხლო ციკლის განმავლობაში</t>
  </si>
  <si>
    <t>კვტსთ/წ</t>
  </si>
  <si>
    <t xml:space="preserve">კვტსთ </t>
  </si>
  <si>
    <t>ენერგო დანაზოგის დამოწმებისთვის გამოყენებული მეთოდოლოგია (IPMPV)</t>
  </si>
  <si>
    <t>საბაზისო მოხმარება (სარეფერენციო)     ( კვტსთ/წ:   &lt;500000=1;  50000-1000000=2; &gt;1000000=3;)</t>
  </si>
  <si>
    <t>საბაზისო წელი   ( წლები:   &lt;1=3;  &lt;2=2; &lt;3=1;)</t>
  </si>
  <si>
    <t>6. თავდაპირველი ოპერირება</t>
  </si>
  <si>
    <t>თავდაპირველი ოპერირების მოსალოდნელი თარიღი     ( თვეები:   &lt;6=3;  6-18=2; &gt;18=1;)</t>
  </si>
  <si>
    <t xml:space="preserve">ყვითელ ხაზებში პროექტზე ორიენტირებული შეფასება მოხდება თვითშეფასების გზით შკალით 1-დან 3-მდე, სადაც 1 დაბალია, ხოლო 3 მაღალი  </t>
  </si>
  <si>
    <t>7. კაპიტალური ხარჯი</t>
  </si>
  <si>
    <t>ინვესტიცია</t>
  </si>
  <si>
    <t>თვეები</t>
  </si>
  <si>
    <t>წელი</t>
  </si>
  <si>
    <t>წლები</t>
  </si>
  <si>
    <r>
      <t xml:space="preserve">8. დაფინანსების გეგმა                      </t>
    </r>
    <r>
      <rPr>
        <sz val="8"/>
        <rFont val="Sylfaen"/>
        <family val="1"/>
      </rPr>
      <t>8.1</t>
    </r>
  </si>
  <si>
    <t>საკუთარი სახსრები, სუბსიდიები, ინოვაციური დაფინანსების წილი, სხვა ვალდებულებები</t>
  </si>
  <si>
    <t>კაპიტალური ხარჯი (CAPEX, საინვესტიციო ხარჯი)</t>
  </si>
  <si>
    <t xml:space="preserve">თანაფარდობა დავალიანების დაფარვის განაკვეთსა და სააქციო კაპიტალს შორის </t>
  </si>
  <si>
    <t>საოპერაციო და საზედამხედველო ხარჯები (OPEX, O&amp;M)</t>
  </si>
  <si>
    <t>9. სამოქმედო ხარჯები</t>
  </si>
  <si>
    <t>ევრო/წ</t>
  </si>
  <si>
    <r>
      <t xml:space="preserve">10. ხარჯების დაზოგვა                          </t>
    </r>
    <r>
      <rPr>
        <sz val="8"/>
        <color theme="1"/>
        <rFont val="Sylfaen"/>
        <family val="1"/>
      </rPr>
      <t>10.1</t>
    </r>
  </si>
  <si>
    <t xml:space="preserve">ენერგიის ხარჯების დაზოგვა </t>
  </si>
  <si>
    <t>ფასების და ხარჯების ცვლილება</t>
  </si>
  <si>
    <t>ენერგო ხარჯებისა და საოპერაციო ხარჯების წლიური დანაზოგების შედგენა</t>
  </si>
  <si>
    <t>11. ხანგრძლივობა</t>
  </si>
  <si>
    <t>12. ემისიების შემცირება</t>
  </si>
  <si>
    <t>13. განახლებადი ენერგიის წარმოება</t>
  </si>
  <si>
    <t>11.ხანგრძლივობა</t>
  </si>
  <si>
    <t>პროექტის ხანგრძლივობა     ( თვეები:   &lt;12=3;  12-24=2; &gt;24=1;)</t>
  </si>
  <si>
    <t>ტCO2 / წელი</t>
  </si>
  <si>
    <t>სათბურისებური გაზების გამოყოფის შემცირება ( ტCO2/წელი:   &lt;50=1;  50-200=2; &gt;200=3;)</t>
  </si>
  <si>
    <t>ენერგიის წარმოების/მოხმარების გაზრდა  ( %:   &lt;10=1;  10-20=2; &gt;20=3;)</t>
  </si>
  <si>
    <t>14.ზეგავლენის შეფასება</t>
  </si>
  <si>
    <t>გარემოზე ზემოქმედების შეფასების საჭიროება</t>
  </si>
  <si>
    <t>შკალა</t>
  </si>
  <si>
    <t>შკალა      --&gt;</t>
  </si>
  <si>
    <r>
      <t xml:space="preserve">15.მომგებიანობა                        </t>
    </r>
    <r>
      <rPr>
        <sz val="8"/>
        <rFont val="Sylfaen"/>
        <family val="1"/>
      </rPr>
      <t>15.1</t>
    </r>
  </si>
  <si>
    <r>
      <t xml:space="preserve">დინამიური დათვლა:                                                                                                                                        </t>
    </r>
    <r>
      <rPr>
        <b/>
        <sz val="11"/>
        <rFont val="Sylfaen"/>
        <family val="1"/>
      </rPr>
      <t>NPV</t>
    </r>
  </si>
  <si>
    <t>ამორტიზაციის დრო   ( წლები:   &lt;5=3;  5-15=2; &gt;15=1;)</t>
  </si>
  <si>
    <t>ფულადი სახსრების ბრუნვის ანალიზი</t>
  </si>
  <si>
    <r>
      <t xml:space="preserve">16. ფინანსური რისკები                      </t>
    </r>
    <r>
      <rPr>
        <sz val="8"/>
        <rFont val="Sylfaen"/>
        <family val="1"/>
      </rPr>
      <t>16.1</t>
    </r>
  </si>
  <si>
    <t>ფასებისა და ხარჯების ცვლილება</t>
  </si>
  <si>
    <t xml:space="preserve">გაცლითი კურსის ცვლილება </t>
  </si>
  <si>
    <t>რისკის დაბრუნების განაკვეთი</t>
  </si>
  <si>
    <t>ეკონომიკური სექტორის გარემო</t>
  </si>
  <si>
    <t>ფინანსური რისკისაგან დაზღვევის შესაძლებლობები</t>
  </si>
  <si>
    <t>17. ემისიის შემცირება</t>
  </si>
  <si>
    <t>ნარჩენების შემცირება     ( ტ/წელი:   &lt;50000=1;  &lt;100000=2; &lt;200000=3;)</t>
  </si>
  <si>
    <r>
      <t xml:space="preserve">18. რესურსების შემცირება         </t>
    </r>
    <r>
      <rPr>
        <b/>
        <sz val="8"/>
        <rFont val="Sylfaen"/>
        <family val="1"/>
      </rPr>
      <t xml:space="preserve"> </t>
    </r>
    <r>
      <rPr>
        <sz val="8"/>
        <rFont val="Sylfaen"/>
        <family val="1"/>
      </rPr>
      <t>18.1</t>
    </r>
    <r>
      <rPr>
        <b/>
        <sz val="11"/>
        <rFont val="Sylfaen"/>
        <family val="1"/>
      </rPr>
      <t xml:space="preserve">      </t>
    </r>
  </si>
  <si>
    <t>წყალი</t>
  </si>
  <si>
    <t>რესურსების გამოყენების საშუალო შემცირება    ( &lt;10%=1, 10-30%=2,&gt;30%=3)             მყარი საწვავი</t>
  </si>
  <si>
    <t>ტ/წელი</t>
  </si>
  <si>
    <r>
      <t xml:space="preserve">19. ენერგო უსაფრთხოება                   </t>
    </r>
    <r>
      <rPr>
        <sz val="8"/>
        <rFont val="Sylfaen"/>
        <family val="1"/>
      </rPr>
      <t>19.1</t>
    </r>
  </si>
  <si>
    <t>წარმოების შემცირებული შეფერხება</t>
  </si>
  <si>
    <t>სისტემის სტაბილურობაში შეტანილი წვლილი</t>
  </si>
  <si>
    <t>ადგილობრივი რესურსების გაზრდილი გამოყენება (დამოუკიდებლად იმპორტისგან)</t>
  </si>
  <si>
    <r>
      <t xml:space="preserve">20.  მომხმარებელთა მოტივაცია          </t>
    </r>
    <r>
      <rPr>
        <sz val="8"/>
        <rFont val="Sylfaen"/>
        <family val="1"/>
      </rPr>
      <t>20.1</t>
    </r>
  </si>
  <si>
    <t xml:space="preserve">მომხმარებელთა მოტივაციის კონცეფციის განვითარება </t>
  </si>
  <si>
    <t xml:space="preserve">კლიენტებისათვის ენერგო ეფექტურობის სქემის შეთავაზება გაუმჯობესებისათვის </t>
  </si>
  <si>
    <t>სამოქმედო ინფორმაციის მიწოდება ენერგო ეფექტურობაზე</t>
  </si>
  <si>
    <t>21. იმიჯი/გამოჩენა ბაზარზე</t>
  </si>
  <si>
    <t>ორგანიზაციის რეკომენდაციები, სერთიფიკატები</t>
  </si>
  <si>
    <r>
      <t xml:space="preserve">22. სოციალური გავლენა                </t>
    </r>
    <r>
      <rPr>
        <sz val="8"/>
        <rFont val="Sylfaen"/>
        <family val="1"/>
      </rPr>
      <t>22.1</t>
    </r>
  </si>
  <si>
    <t>დამატებითი მნიშვნელობა</t>
  </si>
  <si>
    <t>სარგებელი (საზოგადოებისთვის)</t>
  </si>
  <si>
    <t>ენერგო ეფექტურობაზე ცნობადობის ამაღლება</t>
  </si>
  <si>
    <t>განახლებადი რესურსების ინტეგრაცია</t>
  </si>
  <si>
    <t>შეფასების შედეგი</t>
  </si>
  <si>
    <t>ზეგავლენის კრიტერიუმები "დაანგარიშების მატრიცაში"</t>
  </si>
  <si>
    <t>ხარისხის კრიტერიუმი</t>
  </si>
  <si>
    <t>I. სავალდებულო</t>
  </si>
  <si>
    <t>ტექნიკური</t>
  </si>
  <si>
    <t xml:space="preserve">მწვანე ინვესტიცია: ენერგო ეფექტური მოწყობილობა </t>
  </si>
  <si>
    <t xml:space="preserve">4 სასიცოცხლო ვადა </t>
  </si>
  <si>
    <t>მოწყობილობის სასიცოცხლო ვადა  ( წლები:  5 -10 = 1, 10 - 15 = 2, 15-20 = 3; )</t>
  </si>
  <si>
    <t>დაზოგილი ენერგიის ფორმა:                                                                                                                         საწვავი</t>
  </si>
  <si>
    <t>ელ.ენერგია</t>
  </si>
  <si>
    <t>დაანგარიშებული ენერგო დანაზოგები</t>
  </si>
  <si>
    <t>ენერგო დანაზოგები სასიცოცხლო ციკლის განმავლობაში  ( წლები:  5 -10 = 1, 10 - 15 = 2, 15-20 = 3; )</t>
  </si>
  <si>
    <t>საბაზისო მოხმარება (სარეფერენციო)</t>
  </si>
  <si>
    <t>საბაზისო წელი ( მოყოლებული 1=3, 2=2,3=1)</t>
  </si>
  <si>
    <t>თავდაპირველი ოპერირების მოსალოდნელი თარიღი  (თვეები:  5 -10 = 1, 10 - 15 = 2, 15-20 = 3; )</t>
  </si>
  <si>
    <t>ფინანსური</t>
  </si>
  <si>
    <t>საკუთარი სახსრები, სუბსიდიები, ინოვაციური დაფინანსების წილი, სხვა სახის ფინანსური ვალდებულებები( &lt;20%=1, &lt;40%=2,&lt;60%=3)</t>
  </si>
  <si>
    <t>პროექტის ხანგრძლივობა  (თვეები:  5 -10 = 1, 10 - 15 = 2, 15-20 = 3; )</t>
  </si>
  <si>
    <t>გარემო</t>
  </si>
  <si>
    <t>II. არასავალდებულო</t>
  </si>
  <si>
    <t>სათბურისებური გაზების გამოყოფის შემცირება ( &gt;100=1, &gt;200=2,&gt;300=3 )</t>
  </si>
  <si>
    <t>13. განახლებადი რესურსები</t>
  </si>
  <si>
    <t>ენერგიის წარმოების/მოხმარების გაზრდა  ( &lt;10%=1, &lt;20%=2,&lt;30%=3)</t>
  </si>
  <si>
    <t>14. ზეგავლენის შეფასება</t>
  </si>
  <si>
    <t>დინამიური დათვლა:                                                                                                                                                         NPV</t>
  </si>
  <si>
    <t>ამორიტიზაციის დრო   ( წლები:  5 -10 = 1, 10 - 15 = 2, 15-20 = 3; )</t>
  </si>
  <si>
    <t>17. ემისიების შემცირება</t>
  </si>
  <si>
    <t>სხვა</t>
  </si>
  <si>
    <t>სხვა ემისიებისა და ნარჩენების შემცირება   ( &gt;100=1, &gt;200=2,&gt;300=3 )</t>
  </si>
  <si>
    <t>რესურსების გამოყენების საშუალო შემცირება (მყარი საწვავი, წყალი, ა.შ..)   ( &lt;10%=1, &lt;20%=2,&lt;30%=3)</t>
  </si>
  <si>
    <t>შემცირება წარმოება/მოხმარებაში   ( &lt;10%=1, &lt;20%=2,&lt;30%=3)</t>
  </si>
  <si>
    <t>დაანგარიშების მატრიცა</t>
  </si>
  <si>
    <t>*  ზეგავლენის შეფასება</t>
  </si>
  <si>
    <t>საინვეტიციო ღონისძიების ტიპი</t>
  </si>
  <si>
    <t>მწვანე ინვესტიცია: ენერგო-ეფექტური მოწყობილობა/პროექტი</t>
  </si>
  <si>
    <t>ენერგო ეფექტურობის ღონისძიება არსებულ შენობაში/პროექტი (მორგება)</t>
  </si>
  <si>
    <t>განახლებადი ენერგო მოწყობილობის მონტაჟი</t>
  </si>
  <si>
    <t>კედლების, სახურავებისა და ფანჯრების თერმული თბოიზოლაცია</t>
  </si>
  <si>
    <t>გათბობა, ვენცილაცია და ჰაერის კონდიცირება HVAC)</t>
  </si>
  <si>
    <t>პროცესის სითბოს წარმოება და განაწილება (თბური ტუმბოების და რაიონული გათბობის სისტემის ჩათვლით)</t>
  </si>
  <si>
    <t xml:space="preserve">შეკუმშული ჰაერის გენერირება და განაწილება </t>
  </si>
  <si>
    <t xml:space="preserve">დაკარგული სითბოს აღდგენა </t>
  </si>
  <si>
    <t>სატუმბი სისტემები</t>
  </si>
  <si>
    <t xml:space="preserve">სხვა ეფექტური წარმოების მოწყობილობები </t>
  </si>
  <si>
    <t>კონტროლი-რეგულირება-მონიტორინგი</t>
  </si>
  <si>
    <t>მზის წყლის გამათბობლები</t>
  </si>
  <si>
    <t>ფოტოვოლტაიკური სისტემები</t>
  </si>
  <si>
    <t>რამდენად საინტერეს პროექტი პრაქტიკული თვალსაზრისით?</t>
  </si>
  <si>
    <t>[დამატებითი მნიშვნელობა, სარგებელი (საზოგადოებისთვის), ენერგო ეფექტურობაზე/განახლებად ენერგიაზე ცნობადობის ამაღლება]</t>
  </si>
  <si>
    <t>I.სავალდებულო</t>
  </si>
  <si>
    <t>დაკარგული სითბოს აღდგენა</t>
  </si>
  <si>
    <t>მოწყობილობის სასიცოცხლო ვადა                      ( წლები:   &lt;10=1;  10-15=2; &gt;15=3;)</t>
  </si>
  <si>
    <r>
      <t xml:space="preserve">1. პროექტის ტიპი                 </t>
    </r>
    <r>
      <rPr>
        <sz val="8"/>
        <rFont val="Sylfaen"/>
        <family val="1"/>
      </rPr>
      <t>1.1</t>
    </r>
  </si>
  <si>
    <r>
      <t xml:space="preserve">2. ღონისძიების ტიპი                  </t>
    </r>
    <r>
      <rPr>
        <sz val="8"/>
        <rFont val="Sylfaen"/>
        <family val="1"/>
      </rPr>
      <t>2.1</t>
    </r>
  </si>
  <si>
    <r>
      <t xml:space="preserve">3. ტექნოლოგიის ტიპი               </t>
    </r>
    <r>
      <rPr>
        <sz val="8"/>
        <rFont val="Sylfaen"/>
        <family val="1"/>
      </rPr>
      <t>3.1</t>
    </r>
  </si>
  <si>
    <r>
      <t xml:space="preserve">5. ენერგო დანაზოგები                      </t>
    </r>
    <r>
      <rPr>
        <sz val="8"/>
        <rFont val="Sylfaen"/>
        <family val="1"/>
      </rPr>
      <t xml:space="preserve"> 5.1</t>
    </r>
  </si>
  <si>
    <r>
      <t xml:space="preserve">8. ფინანსური გეგმა                 </t>
    </r>
    <r>
      <rPr>
        <sz val="8"/>
        <rFont val="Sylfaen"/>
        <family val="1"/>
      </rPr>
      <t>8.1</t>
    </r>
  </si>
  <si>
    <r>
      <t xml:space="preserve">10. ხარჯების დაზოგვა                       </t>
    </r>
    <r>
      <rPr>
        <sz val="8"/>
        <color theme="1"/>
        <rFont val="Sylfaen"/>
        <family val="1"/>
      </rPr>
      <t>10.1</t>
    </r>
  </si>
  <si>
    <r>
      <t xml:space="preserve">15. მომგებიანობა                         </t>
    </r>
    <r>
      <rPr>
        <sz val="8"/>
        <rFont val="Sylfaen"/>
        <family val="1"/>
      </rPr>
      <t>15.1</t>
    </r>
  </si>
  <si>
    <r>
      <t xml:space="preserve">16. ფინანსური რისკები                       </t>
    </r>
    <r>
      <rPr>
        <sz val="8"/>
        <rFont val="Sylfaen"/>
        <family val="1"/>
      </rPr>
      <t>16.1</t>
    </r>
  </si>
  <si>
    <r>
      <t xml:space="preserve">18. რესურსების შემცირება        </t>
    </r>
    <r>
      <rPr>
        <sz val="8"/>
        <rFont val="Sylfaen"/>
        <family val="1"/>
      </rPr>
      <t>18.1</t>
    </r>
  </si>
  <si>
    <r>
      <t xml:space="preserve">20. მომხმარებელთა მოტივაცია        </t>
    </r>
    <r>
      <rPr>
        <sz val="8"/>
        <rFont val="Sylfaen"/>
        <family val="1"/>
      </rPr>
      <t>20.1</t>
    </r>
  </si>
  <si>
    <r>
      <t xml:space="preserve">22.სოციალური ზეგავლენა                     </t>
    </r>
    <r>
      <rPr>
        <sz val="8"/>
        <rFont val="Sylfaen"/>
        <family val="1"/>
      </rPr>
      <t>22.1</t>
    </r>
  </si>
  <si>
    <t>[სახელმწიფო სუბსიდიები, შეღავათიანი სესხი, სხვა  ფინანსური მხარდაჭერის ინსტრუმენტები, სხვა შეღავათები: საგადასახადო, შემცირებული დღგ,  იმპორტის გადასახადი, სხვა შეღავათი]</t>
  </si>
  <si>
    <t>პროექტის/მიდგომის განმეორების შესაძლებლობა?</t>
  </si>
  <si>
    <r>
      <t xml:space="preserve">დაზოგილი ენერგიის ფორმა:                                                                                                             </t>
    </r>
    <r>
      <rPr>
        <b/>
        <sz val="11"/>
        <rFont val="Sylfaen"/>
        <family val="1"/>
      </rPr>
      <t>საწვავი</t>
    </r>
    <r>
      <rPr>
        <sz val="11"/>
        <rFont val="Sylfaen"/>
        <family val="1"/>
      </rPr>
      <t xml:space="preserve">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</si>
</sst>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6"/>
      <color rgb="FF00B0F0"/>
      <name val="Arial Narrow"/>
      <family val="2"/>
    </font>
    <font>
      <sz val="11"/>
      <color theme="1"/>
      <name val="Arial Narrow"/>
      <family val="2"/>
    </font>
    <font>
      <b/>
      <sz val="16"/>
      <color theme="9" tint="-0.249977111117893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  <font>
      <b/>
      <sz val="12"/>
      <color rgb="FF0070C0"/>
      <name val="Arial Narrow"/>
      <family val="2"/>
    </font>
    <font>
      <sz val="11"/>
      <color rgb="FF1F497D"/>
      <name val="Arial Narrow"/>
      <family val="2"/>
    </font>
    <font>
      <b/>
      <u val="double"/>
      <sz val="14"/>
      <color rgb="FF00B0F0"/>
      <name val="Arial Narrow"/>
      <family val="2"/>
    </font>
    <font>
      <b/>
      <sz val="11"/>
      <color rgb="FF0070C0"/>
      <name val="Arial Narrow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2"/>
      <color theme="0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i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u/>
      <sz val="11"/>
      <color theme="10"/>
      <name val="Sylfaen"/>
      <family val="1"/>
    </font>
    <font>
      <sz val="11"/>
      <color rgb="FFFF0000"/>
      <name val="Sylfaen"/>
      <family val="1"/>
    </font>
    <font>
      <i/>
      <sz val="11"/>
      <name val="Sylfaen"/>
      <family val="1"/>
    </font>
    <font>
      <sz val="12"/>
      <color rgb="FF000000"/>
      <name val="Sylfaen"/>
      <family val="1"/>
    </font>
    <font>
      <i/>
      <sz val="12"/>
      <color rgb="FF000000"/>
      <name val="Sylfaen"/>
      <family val="1"/>
    </font>
    <font>
      <sz val="11"/>
      <color rgb="FF000000"/>
      <name val="Sylfaen"/>
      <family val="1"/>
    </font>
    <font>
      <sz val="8"/>
      <name val="Sylfaen"/>
      <family val="1"/>
    </font>
    <font>
      <b/>
      <sz val="16"/>
      <color rgb="FF00B0F0"/>
      <name val="Sylfaen"/>
      <family val="1"/>
    </font>
    <font>
      <sz val="16"/>
      <color theme="1"/>
      <name val="Sylfaen"/>
      <family val="1"/>
    </font>
    <font>
      <b/>
      <sz val="11"/>
      <color indexed="8"/>
      <name val="Sylfaen"/>
      <family val="1"/>
    </font>
    <font>
      <sz val="8"/>
      <color indexed="8"/>
      <name val="Sylfaen"/>
      <family val="1"/>
    </font>
    <font>
      <b/>
      <sz val="11"/>
      <color rgb="FFFF0000"/>
      <name val="Sylfaen"/>
      <family val="1"/>
    </font>
    <font>
      <sz val="8"/>
      <color theme="1"/>
      <name val="Sylfaen"/>
      <family val="1"/>
    </font>
    <font>
      <b/>
      <sz val="8"/>
      <name val="Sylfaen"/>
      <family val="1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/>
    <xf numFmtId="0" fontId="4" fillId="0" borderId="0" xfId="0" applyFont="1"/>
    <xf numFmtId="0" fontId="0" fillId="7" borderId="0" xfId="0" applyFill="1"/>
    <xf numFmtId="0" fontId="0" fillId="7" borderId="0" xfId="0" applyFill="1" applyAlignment="1">
      <alignment wrapText="1"/>
    </xf>
    <xf numFmtId="0" fontId="6" fillId="0" borderId="0" xfId="0" applyFont="1"/>
    <xf numFmtId="0" fontId="7" fillId="7" borderId="0" xfId="0" applyFont="1" applyFill="1"/>
    <xf numFmtId="0" fontId="8" fillId="7" borderId="0" xfId="0" applyFont="1" applyFill="1"/>
    <xf numFmtId="0" fontId="9" fillId="7" borderId="0" xfId="0" applyFont="1" applyFill="1"/>
    <xf numFmtId="0" fontId="8" fillId="0" borderId="0" xfId="0" applyFont="1"/>
    <xf numFmtId="0" fontId="10" fillId="7" borderId="0" xfId="0" applyFont="1" applyFill="1"/>
    <xf numFmtId="0" fontId="11" fillId="7" borderId="0" xfId="0" applyFont="1" applyFill="1"/>
    <xf numFmtId="0" fontId="11" fillId="0" borderId="0" xfId="0" applyFont="1"/>
    <xf numFmtId="0" fontId="8" fillId="7" borderId="16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15" fillId="10" borderId="16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right"/>
    </xf>
    <xf numFmtId="0" fontId="17" fillId="7" borderId="17" xfId="0" applyFont="1" applyFill="1" applyBorder="1" applyAlignment="1">
      <alignment vertical="center" wrapText="1"/>
    </xf>
    <xf numFmtId="0" fontId="8" fillId="7" borderId="18" xfId="0" applyFont="1" applyFill="1" applyBorder="1" applyAlignment="1">
      <alignment horizontal="center"/>
    </xf>
    <xf numFmtId="0" fontId="8" fillId="7" borderId="19" xfId="0" applyFont="1" applyFill="1" applyBorder="1"/>
    <xf numFmtId="0" fontId="18" fillId="7" borderId="17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7" borderId="24" xfId="0" applyFont="1" applyFill="1" applyBorder="1"/>
    <xf numFmtId="0" fontId="18" fillId="7" borderId="22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18" fillId="7" borderId="24" xfId="0" applyFont="1" applyFill="1" applyBorder="1" applyAlignment="1">
      <alignment horizontal="center"/>
    </xf>
    <xf numFmtId="0" fontId="17" fillId="7" borderId="20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/>
    </xf>
    <xf numFmtId="0" fontId="8" fillId="7" borderId="21" xfId="0" applyFont="1" applyFill="1" applyBorder="1"/>
    <xf numFmtId="0" fontId="18" fillId="7" borderId="20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7" borderId="21" xfId="0" applyFont="1" applyFill="1" applyBorder="1" applyAlignment="1">
      <alignment horizontal="center"/>
    </xf>
    <xf numFmtId="0" fontId="8" fillId="7" borderId="0" xfId="0" applyFont="1" applyFill="1" applyAlignment="1">
      <alignment horizontal="right"/>
    </xf>
    <xf numFmtId="0" fontId="16" fillId="7" borderId="0" xfId="0" applyFont="1" applyFill="1" applyAlignment="1">
      <alignment horizontal="right"/>
    </xf>
    <xf numFmtId="0" fontId="8" fillId="7" borderId="23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19" fillId="0" borderId="47" xfId="0" applyFont="1" applyBorder="1"/>
    <xf numFmtId="0" fontId="18" fillId="7" borderId="43" xfId="0" applyFont="1" applyFill="1" applyBorder="1" applyAlignment="1">
      <alignment horizontal="center"/>
    </xf>
    <xf numFmtId="0" fontId="18" fillId="7" borderId="44" xfId="0" applyFont="1" applyFill="1" applyBorder="1" applyAlignment="1">
      <alignment horizontal="center"/>
    </xf>
    <xf numFmtId="0" fontId="18" fillId="7" borderId="45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/>
    </xf>
    <xf numFmtId="0" fontId="19" fillId="0" borderId="21" xfId="0" applyFont="1" applyBorder="1"/>
    <xf numFmtId="0" fontId="15" fillId="9" borderId="16" xfId="0" applyFont="1" applyFill="1" applyBorder="1" applyAlignment="1">
      <alignment horizontal="center"/>
    </xf>
    <xf numFmtId="0" fontId="8" fillId="13" borderId="30" xfId="0" applyFont="1" applyFill="1" applyBorder="1" applyAlignment="1">
      <alignment horizontal="center"/>
    </xf>
    <xf numFmtId="0" fontId="8" fillId="13" borderId="26" xfId="0" applyFont="1" applyFill="1" applyBorder="1"/>
    <xf numFmtId="0" fontId="8" fillId="13" borderId="18" xfId="0" applyFont="1" applyFill="1" applyBorder="1" applyAlignment="1">
      <alignment horizontal="center"/>
    </xf>
    <xf numFmtId="0" fontId="8" fillId="13" borderId="2" xfId="0" applyFont="1" applyFill="1" applyBorder="1" applyAlignment="1">
      <alignment horizontal="center"/>
    </xf>
    <xf numFmtId="0" fontId="8" fillId="13" borderId="23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13" borderId="21" xfId="0" applyFont="1" applyFill="1" applyBorder="1"/>
    <xf numFmtId="0" fontId="8" fillId="13" borderId="3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19" fillId="0" borderId="19" xfId="0" applyFont="1" applyBorder="1"/>
    <xf numFmtId="0" fontId="15" fillId="7" borderId="0" xfId="0" applyFont="1" applyFill="1" applyAlignment="1">
      <alignment horizontal="right"/>
    </xf>
    <xf numFmtId="0" fontId="18" fillId="7" borderId="0" xfId="0" applyFont="1" applyFill="1" applyAlignment="1">
      <alignment horizontal="center"/>
    </xf>
    <xf numFmtId="0" fontId="19" fillId="0" borderId="48" xfId="0" applyFont="1" applyBorder="1"/>
    <xf numFmtId="0" fontId="17" fillId="7" borderId="22" xfId="0" applyFont="1" applyFill="1" applyBorder="1" applyAlignment="1">
      <alignment wrapText="1"/>
    </xf>
    <xf numFmtId="0" fontId="8" fillId="7" borderId="25" xfId="0" applyFont="1" applyFill="1" applyBorder="1"/>
    <xf numFmtId="0" fontId="8" fillId="7" borderId="2" xfId="0" applyFont="1" applyFill="1" applyBorder="1" applyAlignment="1">
      <alignment horizontal="center"/>
    </xf>
    <xf numFmtId="0" fontId="19" fillId="0" borderId="16" xfId="0" applyFont="1" applyBorder="1"/>
    <xf numFmtId="0" fontId="15" fillId="11" borderId="16" xfId="0" applyFont="1" applyFill="1" applyBorder="1" applyAlignment="1">
      <alignment horizontal="center"/>
    </xf>
    <xf numFmtId="0" fontId="8" fillId="7" borderId="31" xfId="0" applyFont="1" applyFill="1" applyBorder="1"/>
    <xf numFmtId="0" fontId="15" fillId="7" borderId="0" xfId="0" applyFont="1" applyFill="1" applyBorder="1" applyAlignment="1">
      <alignment horizontal="right"/>
    </xf>
    <xf numFmtId="0" fontId="16" fillId="7" borderId="0" xfId="0" applyFont="1" applyFill="1" applyBorder="1" applyAlignment="1">
      <alignment horizontal="right" vertical="top"/>
    </xf>
    <xf numFmtId="0" fontId="8" fillId="7" borderId="28" xfId="0" applyFont="1" applyFill="1" applyBorder="1"/>
    <xf numFmtId="0" fontId="8" fillId="7" borderId="30" xfId="0" applyFont="1" applyFill="1" applyBorder="1" applyAlignment="1">
      <alignment horizontal="center"/>
    </xf>
    <xf numFmtId="0" fontId="8" fillId="7" borderId="26" xfId="0" applyFont="1" applyFill="1" applyBorder="1"/>
    <xf numFmtId="0" fontId="20" fillId="7" borderId="0" xfId="0" applyFont="1" applyFill="1"/>
    <xf numFmtId="0" fontId="8" fillId="13" borderId="16" xfId="0" applyFont="1" applyFill="1" applyBorder="1"/>
    <xf numFmtId="0" fontId="8" fillId="13" borderId="36" xfId="0" applyFont="1" applyFill="1" applyBorder="1"/>
    <xf numFmtId="0" fontId="18" fillId="7" borderId="54" xfId="0" applyFont="1" applyFill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18" fillId="7" borderId="42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1" xfId="0" applyFont="1" applyFill="1" applyBorder="1" applyAlignment="1">
      <alignment horizontal="center"/>
    </xf>
    <xf numFmtId="0" fontId="19" fillId="0" borderId="34" xfId="0" applyFont="1" applyBorder="1"/>
    <xf numFmtId="0" fontId="19" fillId="0" borderId="24" xfId="0" applyFont="1" applyBorder="1"/>
    <xf numFmtId="0" fontId="19" fillId="0" borderId="55" xfId="0" applyFont="1" applyBorder="1"/>
    <xf numFmtId="0" fontId="15" fillId="7" borderId="0" xfId="0" applyFont="1" applyFill="1" applyAlignment="1">
      <alignment horizontal="center"/>
    </xf>
    <xf numFmtId="0" fontId="8" fillId="14" borderId="7" xfId="0" applyFont="1" applyFill="1" applyBorder="1" applyAlignment="1">
      <alignment vertical="center" wrapText="1"/>
    </xf>
    <xf numFmtId="0" fontId="17" fillId="7" borderId="8" xfId="0" applyFont="1" applyFill="1" applyBorder="1" applyAlignment="1">
      <alignment horizontal="right" vertical="center" wrapText="1"/>
    </xf>
    <xf numFmtId="0" fontId="8" fillId="15" borderId="5" xfId="0" applyFont="1" applyFill="1" applyBorder="1" applyAlignment="1">
      <alignment vertical="center" wrapText="1"/>
    </xf>
    <xf numFmtId="0" fontId="8" fillId="14" borderId="5" xfId="0" applyFont="1" applyFill="1" applyBorder="1" applyAlignment="1">
      <alignment vertical="center" wrapText="1"/>
    </xf>
    <xf numFmtId="0" fontId="17" fillId="7" borderId="5" xfId="0" applyFont="1" applyFill="1" applyBorder="1" applyAlignment="1">
      <alignment vertical="center" wrapText="1"/>
    </xf>
    <xf numFmtId="0" fontId="17" fillId="15" borderId="5" xfId="0" applyFont="1" applyFill="1" applyBorder="1" applyAlignment="1">
      <alignment vertical="center" wrapText="1"/>
    </xf>
    <xf numFmtId="0" fontId="17" fillId="14" borderId="33" xfId="0" applyFont="1" applyFill="1" applyBorder="1" applyAlignment="1">
      <alignment vertical="center" wrapText="1"/>
    </xf>
    <xf numFmtId="0" fontId="17" fillId="14" borderId="56" xfId="0" applyFont="1" applyFill="1" applyBorder="1" applyAlignment="1">
      <alignment vertical="center" wrapText="1"/>
    </xf>
    <xf numFmtId="0" fontId="17" fillId="15" borderId="37" xfId="0" applyFont="1" applyFill="1" applyBorder="1" applyAlignment="1">
      <alignment vertical="center" wrapText="1"/>
    </xf>
    <xf numFmtId="0" fontId="17" fillId="14" borderId="37" xfId="0" applyFont="1" applyFill="1" applyBorder="1" applyAlignment="1">
      <alignment vertical="center" wrapText="1"/>
    </xf>
    <xf numFmtId="0" fontId="17" fillId="15" borderId="7" xfId="0" applyFont="1" applyFill="1" applyBorder="1" applyAlignment="1">
      <alignment wrapText="1"/>
    </xf>
    <xf numFmtId="0" fontId="17" fillId="15" borderId="7" xfId="0" applyFont="1" applyFill="1" applyBorder="1" applyAlignment="1">
      <alignment vertical="center" wrapText="1"/>
    </xf>
    <xf numFmtId="0" fontId="17" fillId="15" borderId="17" xfId="0" applyFont="1" applyFill="1" applyBorder="1" applyAlignment="1">
      <alignment vertical="center" wrapText="1"/>
    </xf>
    <xf numFmtId="0" fontId="17" fillId="15" borderId="42" xfId="0" applyFont="1" applyFill="1" applyBorder="1" applyAlignment="1">
      <alignment vertical="center" wrapText="1"/>
    </xf>
    <xf numFmtId="0" fontId="17" fillId="15" borderId="20" xfId="0" applyFont="1" applyFill="1" applyBorder="1" applyAlignment="1">
      <alignment vertical="center" wrapText="1"/>
    </xf>
    <xf numFmtId="0" fontId="17" fillId="14" borderId="22" xfId="0" applyFont="1" applyFill="1" applyBorder="1" applyAlignment="1">
      <alignment wrapText="1"/>
    </xf>
    <xf numFmtId="0" fontId="17" fillId="14" borderId="56" xfId="0" applyFont="1" applyFill="1" applyBorder="1" applyAlignment="1">
      <alignment horizontal="left" vertical="center" wrapText="1"/>
    </xf>
    <xf numFmtId="0" fontId="17" fillId="14" borderId="27" xfId="0" applyFont="1" applyFill="1" applyBorder="1" applyAlignment="1">
      <alignment vertical="center" wrapText="1"/>
    </xf>
    <xf numFmtId="0" fontId="17" fillId="14" borderId="60" xfId="0" applyFont="1" applyFill="1" applyBorder="1" applyAlignment="1">
      <alignment wrapText="1"/>
    </xf>
    <xf numFmtId="0" fontId="17" fillId="7" borderId="5" xfId="0" applyFont="1" applyFill="1" applyBorder="1" applyAlignment="1">
      <alignment wrapText="1"/>
    </xf>
    <xf numFmtId="0" fontId="17" fillId="14" borderId="7" xfId="0" applyFont="1" applyFill="1" applyBorder="1" applyAlignment="1">
      <alignment vertical="center" wrapText="1"/>
    </xf>
    <xf numFmtId="0" fontId="17" fillId="14" borderId="27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9" fillId="7" borderId="0" xfId="0" applyFont="1" applyFill="1" applyAlignment="1">
      <alignment wrapText="1"/>
    </xf>
    <xf numFmtId="0" fontId="7" fillId="7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8" fillId="7" borderId="16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center" wrapText="1"/>
    </xf>
    <xf numFmtId="0" fontId="14" fillId="7" borderId="0" xfId="0" applyFont="1" applyFill="1" applyAlignment="1">
      <alignment horizontal="center" wrapText="1"/>
    </xf>
    <xf numFmtId="0" fontId="8" fillId="7" borderId="0" xfId="0" applyFont="1" applyFill="1" applyAlignment="1">
      <alignment horizontal="center" wrapText="1"/>
    </xf>
    <xf numFmtId="0" fontId="21" fillId="7" borderId="0" xfId="0" applyFont="1" applyFill="1" applyAlignment="1">
      <alignment wrapText="1"/>
    </xf>
    <xf numFmtId="0" fontId="15" fillId="10" borderId="16" xfId="0" applyFont="1" applyFill="1" applyBorder="1" applyAlignment="1">
      <alignment horizontal="center" wrapText="1"/>
    </xf>
    <xf numFmtId="0" fontId="16" fillId="7" borderId="0" xfId="0" applyFont="1" applyFill="1" applyAlignment="1">
      <alignment horizontal="right" wrapText="1"/>
    </xf>
    <xf numFmtId="0" fontId="18" fillId="7" borderId="1" xfId="0" applyFont="1" applyFill="1" applyBorder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8" fillId="7" borderId="0" xfId="0" applyFont="1" applyFill="1" applyAlignment="1">
      <alignment horizontal="right" wrapText="1"/>
    </xf>
    <xf numFmtId="0" fontId="17" fillId="7" borderId="27" xfId="0" applyFont="1" applyFill="1" applyBorder="1" applyAlignment="1">
      <alignment vertical="center" wrapText="1"/>
    </xf>
    <xf numFmtId="0" fontId="15" fillId="9" borderId="16" xfId="0" applyFont="1" applyFill="1" applyBorder="1" applyAlignment="1">
      <alignment horizontal="center" wrapText="1"/>
    </xf>
    <xf numFmtId="0" fontId="15" fillId="8" borderId="16" xfId="0" applyFont="1" applyFill="1" applyBorder="1" applyAlignment="1">
      <alignment horizontal="center" wrapText="1"/>
    </xf>
    <xf numFmtId="0" fontId="17" fillId="14" borderId="5" xfId="0" applyFont="1" applyFill="1" applyBorder="1" applyAlignment="1">
      <alignment horizontal="left" vertical="center" wrapText="1"/>
    </xf>
    <xf numFmtId="0" fontId="17" fillId="7" borderId="33" xfId="0" applyFont="1" applyFill="1" applyBorder="1" applyAlignment="1">
      <alignment wrapText="1"/>
    </xf>
    <xf numFmtId="0" fontId="15" fillId="7" borderId="0" xfId="0" applyFont="1" applyFill="1" applyAlignment="1">
      <alignment horizontal="right" wrapText="1"/>
    </xf>
    <xf numFmtId="0" fontId="18" fillId="7" borderId="0" xfId="0" applyFont="1" applyFill="1" applyAlignment="1">
      <alignment horizontal="center" wrapText="1"/>
    </xf>
    <xf numFmtId="0" fontId="17" fillId="14" borderId="33" xfId="0" applyFont="1" applyFill="1" applyBorder="1" applyAlignment="1">
      <alignment horizontal="left" vertical="center" wrapText="1"/>
    </xf>
    <xf numFmtId="0" fontId="15" fillId="11" borderId="16" xfId="0" applyFont="1" applyFill="1" applyBorder="1" applyAlignment="1">
      <alignment horizontal="center" wrapText="1"/>
    </xf>
    <xf numFmtId="0" fontId="16" fillId="7" borderId="0" xfId="0" applyFont="1" applyFill="1" applyAlignment="1">
      <alignment horizontal="right" vertical="top" wrapText="1"/>
    </xf>
    <xf numFmtId="0" fontId="9" fillId="7" borderId="0" xfId="0" applyFont="1" applyFill="1" applyAlignment="1"/>
    <xf numFmtId="0" fontId="17" fillId="15" borderId="17" xfId="0" applyFont="1" applyFill="1" applyBorder="1" applyAlignment="1"/>
    <xf numFmtId="0" fontId="8" fillId="7" borderId="0" xfId="0" applyFont="1" applyFill="1" applyAlignment="1"/>
    <xf numFmtId="0" fontId="0" fillId="0" borderId="0" xfId="0" applyAlignment="1"/>
    <xf numFmtId="0" fontId="17" fillId="15" borderId="20" xfId="0" applyFont="1" applyFill="1" applyBorder="1" applyAlignment="1"/>
    <xf numFmtId="0" fontId="8" fillId="13" borderId="19" xfId="0" applyFont="1" applyFill="1" applyBorder="1" applyAlignment="1"/>
    <xf numFmtId="0" fontId="8" fillId="13" borderId="21" xfId="0" applyFont="1" applyFill="1" applyBorder="1" applyAlignment="1"/>
    <xf numFmtId="0" fontId="18" fillId="7" borderId="46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18" fillId="7" borderId="25" xfId="0" applyFont="1" applyFill="1" applyBorder="1" applyAlignment="1">
      <alignment horizontal="center"/>
    </xf>
    <xf numFmtId="0" fontId="12" fillId="16" borderId="63" xfId="0" applyFont="1" applyFill="1" applyBorder="1" applyAlignment="1">
      <alignment horizontal="center"/>
    </xf>
    <xf numFmtId="0" fontId="8" fillId="16" borderId="18" xfId="0" applyFont="1" applyFill="1" applyBorder="1"/>
    <xf numFmtId="0" fontId="8" fillId="16" borderId="29" xfId="0" applyFont="1" applyFill="1" applyBorder="1"/>
    <xf numFmtId="0" fontId="8" fillId="16" borderId="1" xfId="0" applyFont="1" applyFill="1" applyBorder="1"/>
    <xf numFmtId="0" fontId="8" fillId="16" borderId="23" xfId="0" applyFont="1" applyFill="1" applyBorder="1"/>
    <xf numFmtId="0" fontId="8" fillId="16" borderId="44" xfId="0" applyFont="1" applyFill="1" applyBorder="1"/>
    <xf numFmtId="0" fontId="8" fillId="16" borderId="4" xfId="0" applyFont="1" applyFill="1" applyBorder="1"/>
    <xf numFmtId="0" fontId="8" fillId="16" borderId="30" xfId="0" applyFont="1" applyFill="1" applyBorder="1"/>
    <xf numFmtId="0" fontId="8" fillId="16" borderId="51" xfId="0" applyFont="1" applyFill="1" applyBorder="1"/>
    <xf numFmtId="0" fontId="8" fillId="16" borderId="49" xfId="0" applyFont="1" applyFill="1" applyBorder="1"/>
    <xf numFmtId="0" fontId="8" fillId="16" borderId="10" xfId="0" applyFont="1" applyFill="1" applyBorder="1"/>
    <xf numFmtId="0" fontId="8" fillId="16" borderId="32" xfId="0" applyFont="1" applyFill="1" applyBorder="1"/>
    <xf numFmtId="0" fontId="8" fillId="16" borderId="11" xfId="0" applyFont="1" applyFill="1" applyBorder="1"/>
    <xf numFmtId="0" fontId="8" fillId="16" borderId="6" xfId="0" applyFont="1" applyFill="1" applyBorder="1"/>
    <xf numFmtId="0" fontId="8" fillId="16" borderId="9" xfId="0" applyFont="1" applyFill="1" applyBorder="1"/>
    <xf numFmtId="0" fontId="8" fillId="16" borderId="50" xfId="0" applyFont="1" applyFill="1" applyBorder="1"/>
    <xf numFmtId="0" fontId="8" fillId="16" borderId="0" xfId="0" applyFont="1" applyFill="1"/>
    <xf numFmtId="0" fontId="8" fillId="16" borderId="18" xfId="0" applyFont="1" applyFill="1" applyBorder="1" applyAlignment="1"/>
    <xf numFmtId="0" fontId="8" fillId="16" borderId="1" xfId="0" applyFont="1" applyFill="1" applyBorder="1" applyAlignment="1"/>
    <xf numFmtId="0" fontId="8" fillId="16" borderId="2" xfId="0" applyFont="1" applyFill="1" applyBorder="1"/>
    <xf numFmtId="0" fontId="8" fillId="16" borderId="3" xfId="0" applyFont="1" applyFill="1" applyBorder="1"/>
    <xf numFmtId="0" fontId="12" fillId="7" borderId="16" xfId="0" applyFont="1" applyFill="1" applyBorder="1"/>
    <xf numFmtId="0" fontId="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8" fillId="0" borderId="0" xfId="0" applyFont="1"/>
    <xf numFmtId="0" fontId="25" fillId="0" borderId="0" xfId="0" applyFont="1"/>
    <xf numFmtId="0" fontId="29" fillId="7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3" xfId="0" applyFont="1" applyBorder="1"/>
    <xf numFmtId="0" fontId="28" fillId="7" borderId="3" xfId="0" applyFont="1" applyFill="1" applyBorder="1" applyAlignment="1">
      <alignment vertical="center"/>
    </xf>
    <xf numFmtId="0" fontId="30" fillId="7" borderId="4" xfId="0" applyFont="1" applyFill="1" applyBorder="1" applyAlignment="1">
      <alignment vertical="center"/>
    </xf>
    <xf numFmtId="0" fontId="28" fillId="0" borderId="4" xfId="0" applyFont="1" applyBorder="1"/>
    <xf numFmtId="0" fontId="28" fillId="0" borderId="1" xfId="0" applyFont="1" applyBorder="1"/>
    <xf numFmtId="0" fontId="28" fillId="7" borderId="3" xfId="0" applyFont="1" applyFill="1" applyBorder="1"/>
    <xf numFmtId="0" fontId="30" fillId="0" borderId="0" xfId="0" applyFont="1"/>
    <xf numFmtId="0" fontId="30" fillId="7" borderId="4" xfId="0" applyFont="1" applyFill="1" applyBorder="1"/>
    <xf numFmtId="0" fontId="28" fillId="0" borderId="1" xfId="0" applyFont="1" applyBorder="1" applyAlignment="1">
      <alignment horizontal="left"/>
    </xf>
    <xf numFmtId="0" fontId="30" fillId="0" borderId="0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4" xfId="0" applyFont="1" applyFill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28" fillId="0" borderId="3" xfId="0" applyFont="1" applyBorder="1" applyAlignment="1">
      <alignment horizontal="left" wrapText="1"/>
    </xf>
    <xf numFmtId="0" fontId="31" fillId="0" borderId="1" xfId="0" applyFont="1" applyFill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0" fontId="28" fillId="0" borderId="1" xfId="0" applyFont="1" applyFill="1" applyBorder="1"/>
    <xf numFmtId="0" fontId="32" fillId="0" borderId="1" xfId="0" applyFont="1" applyFill="1" applyBorder="1"/>
    <xf numFmtId="0" fontId="31" fillId="7" borderId="6" xfId="0" applyFont="1" applyFill="1" applyBorder="1" applyAlignment="1">
      <alignment horizontal="left"/>
    </xf>
    <xf numFmtId="0" fontId="28" fillId="13" borderId="16" xfId="0" applyFont="1" applyFill="1" applyBorder="1" applyAlignment="1"/>
    <xf numFmtId="0" fontId="31" fillId="7" borderId="6" xfId="0" applyFont="1" applyFill="1" applyBorder="1"/>
    <xf numFmtId="0" fontId="29" fillId="7" borderId="3" xfId="0" applyFont="1" applyFill="1" applyBorder="1" applyAlignment="1"/>
    <xf numFmtId="0" fontId="30" fillId="0" borderId="0" xfId="0" applyFont="1" applyFill="1"/>
    <xf numFmtId="0" fontId="30" fillId="7" borderId="4" xfId="0" applyFont="1" applyFill="1" applyBorder="1" applyAlignment="1"/>
    <xf numFmtId="0" fontId="28" fillId="0" borderId="0" xfId="0" applyFont="1" applyFill="1"/>
    <xf numFmtId="0" fontId="33" fillId="0" borderId="0" xfId="3" applyFont="1" applyFill="1"/>
    <xf numFmtId="0" fontId="28" fillId="7" borderId="3" xfId="0" applyFont="1" applyFill="1" applyBorder="1" applyAlignment="1"/>
    <xf numFmtId="0" fontId="30" fillId="7" borderId="4" xfId="0" applyFont="1" applyFill="1" applyBorder="1" applyAlignment="1">
      <alignment vertical="top" wrapText="1"/>
    </xf>
    <xf numFmtId="0" fontId="28" fillId="0" borderId="1" xfId="0" applyFont="1" applyBorder="1" applyAlignment="1">
      <alignment horizontal="left" vertical="center"/>
    </xf>
    <xf numFmtId="0" fontId="29" fillId="0" borderId="1" xfId="0" applyFont="1" applyBorder="1"/>
    <xf numFmtId="49" fontId="28" fillId="0" borderId="1" xfId="0" applyNumberFormat="1" applyFont="1" applyBorder="1" applyAlignment="1">
      <alignment horizontal="left" vertical="center"/>
    </xf>
    <xf numFmtId="0" fontId="28" fillId="7" borderId="3" xfId="0" applyFont="1" applyFill="1" applyBorder="1" applyAlignment="1">
      <alignment vertical="top" wrapText="1"/>
    </xf>
    <xf numFmtId="0" fontId="29" fillId="0" borderId="1" xfId="0" applyFont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28" fillId="0" borderId="4" xfId="0" applyFont="1" applyBorder="1" applyAlignment="1">
      <alignment horizontal="right" vertical="center"/>
    </xf>
    <xf numFmtId="165" fontId="34" fillId="0" borderId="4" xfId="1" applyNumberFormat="1" applyFont="1" applyBorder="1"/>
    <xf numFmtId="0" fontId="28" fillId="0" borderId="3" xfId="0" applyFont="1" applyBorder="1" applyAlignment="1">
      <alignment horizontal="left"/>
    </xf>
    <xf numFmtId="0" fontId="32" fillId="0" borderId="2" xfId="0" applyFont="1" applyFill="1" applyBorder="1" applyAlignment="1">
      <alignment vertical="center" wrapText="1"/>
    </xf>
    <xf numFmtId="0" fontId="34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9" fontId="34" fillId="0" borderId="1" xfId="2" applyFont="1" applyBorder="1"/>
    <xf numFmtId="165" fontId="31" fillId="0" borderId="1" xfId="1" applyNumberFormat="1" applyFont="1" applyBorder="1"/>
    <xf numFmtId="0" fontId="28" fillId="0" borderId="1" xfId="0" applyFont="1" applyBorder="1" applyAlignment="1">
      <alignment vertical="top" wrapText="1"/>
    </xf>
    <xf numFmtId="9" fontId="34" fillId="0" borderId="5" xfId="2" applyFont="1" applyBorder="1"/>
    <xf numFmtId="0" fontId="29" fillId="0" borderId="1" xfId="0" applyFont="1" applyBorder="1" applyAlignment="1">
      <alignment wrapText="1"/>
    </xf>
    <xf numFmtId="9" fontId="29" fillId="0" borderId="5" xfId="2" applyFont="1" applyBorder="1"/>
    <xf numFmtId="165" fontId="32" fillId="0" borderId="5" xfId="1" applyNumberFormat="1" applyFont="1" applyBorder="1"/>
    <xf numFmtId="0" fontId="31" fillId="0" borderId="4" xfId="0" applyFont="1" applyFill="1" applyBorder="1" applyAlignment="1">
      <alignment horizontal="left" vertical="center" wrapText="1"/>
    </xf>
    <xf numFmtId="0" fontId="29" fillId="7" borderId="3" xfId="0" applyFont="1" applyFill="1" applyBorder="1" applyAlignment="1">
      <alignment vertical="top" wrapText="1"/>
    </xf>
    <xf numFmtId="0" fontId="29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/>
    </xf>
    <xf numFmtId="0" fontId="29" fillId="0" borderId="1" xfId="0" applyFont="1" applyFill="1" applyBorder="1"/>
    <xf numFmtId="0" fontId="31" fillId="0" borderId="1" xfId="0" applyFont="1" applyBorder="1" applyAlignment="1">
      <alignment horizontal="left" vertical="center"/>
    </xf>
    <xf numFmtId="0" fontId="30" fillId="7" borderId="2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36" fillId="0" borderId="0" xfId="0" applyFont="1" applyAlignment="1">
      <alignment horizontal="justify" vertical="center"/>
    </xf>
    <xf numFmtId="0" fontId="37" fillId="0" borderId="0" xfId="0" applyFont="1" applyAlignment="1">
      <alignment horizontal="justify" vertical="center"/>
    </xf>
    <xf numFmtId="0" fontId="38" fillId="0" borderId="0" xfId="0" applyFont="1"/>
    <xf numFmtId="0" fontId="38" fillId="17" borderId="64" xfId="0" applyFont="1" applyFill="1" applyBorder="1" applyAlignment="1">
      <alignment horizontal="left" vertical="center" wrapText="1"/>
    </xf>
    <xf numFmtId="0" fontId="28" fillId="7" borderId="43" xfId="0" applyFont="1" applyFill="1" applyBorder="1" applyAlignment="1">
      <alignment vertical="center" wrapText="1"/>
    </xf>
    <xf numFmtId="0" fontId="32" fillId="12" borderId="34" xfId="0" applyFont="1" applyFill="1" applyBorder="1" applyAlignment="1">
      <alignment horizontal="left" vertical="center"/>
    </xf>
    <xf numFmtId="0" fontId="28" fillId="7" borderId="0" xfId="0" applyFont="1" applyFill="1"/>
    <xf numFmtId="0" fontId="28" fillId="7" borderId="0" xfId="0" applyFont="1" applyFill="1" applyAlignment="1">
      <alignment wrapText="1"/>
    </xf>
    <xf numFmtId="0" fontId="28" fillId="7" borderId="0" xfId="0" applyFont="1" applyFill="1" applyAlignment="1">
      <alignment vertical="center"/>
    </xf>
    <xf numFmtId="0" fontId="40" fillId="7" borderId="0" xfId="0" applyFont="1" applyFill="1" applyAlignment="1">
      <alignment horizontal="center"/>
    </xf>
    <xf numFmtId="0" fontId="41" fillId="7" borderId="0" xfId="0" applyFont="1" applyFill="1"/>
    <xf numFmtId="0" fontId="28" fillId="7" borderId="16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28" fillId="7" borderId="0" xfId="0" applyFont="1" applyFill="1" applyAlignment="1">
      <alignment horizontal="center"/>
    </xf>
    <xf numFmtId="0" fontId="32" fillId="7" borderId="34" xfId="0" applyFont="1" applyFill="1" applyBorder="1" applyAlignment="1">
      <alignment horizontal="left" vertical="center"/>
    </xf>
    <xf numFmtId="0" fontId="31" fillId="7" borderId="17" xfId="0" applyFont="1" applyFill="1" applyBorder="1" applyAlignment="1">
      <alignment vertical="center" wrapText="1"/>
    </xf>
    <xf numFmtId="16" fontId="39" fillId="7" borderId="36" xfId="0" applyNumberFormat="1" applyFont="1" applyFill="1" applyBorder="1" applyAlignment="1">
      <alignment horizontal="right" vertical="center"/>
    </xf>
    <xf numFmtId="0" fontId="31" fillId="7" borderId="41" xfId="0" applyFont="1" applyFill="1" applyBorder="1" applyAlignment="1">
      <alignment vertical="center" wrapText="1"/>
    </xf>
    <xf numFmtId="0" fontId="39" fillId="7" borderId="35" xfId="0" applyFont="1" applyFill="1" applyBorder="1" applyAlignment="1">
      <alignment horizontal="right" vertical="center"/>
    </xf>
    <xf numFmtId="0" fontId="31" fillId="7" borderId="20" xfId="0" applyFont="1" applyFill="1" applyBorder="1" applyAlignment="1">
      <alignment vertical="center" wrapText="1"/>
    </xf>
    <xf numFmtId="0" fontId="31" fillId="7" borderId="22" xfId="0" applyFont="1" applyFill="1" applyBorder="1" applyAlignment="1">
      <alignment vertical="center" wrapText="1"/>
    </xf>
    <xf numFmtId="16" fontId="39" fillId="7" borderId="35" xfId="0" applyNumberFormat="1" applyFont="1" applyFill="1" applyBorder="1" applyAlignment="1">
      <alignment horizontal="right" vertical="center"/>
    </xf>
    <xf numFmtId="0" fontId="31" fillId="7" borderId="20" xfId="0" applyFont="1" applyFill="1" applyBorder="1" applyAlignment="1">
      <alignment vertical="top" wrapText="1"/>
    </xf>
    <xf numFmtId="0" fontId="39" fillId="7" borderId="36" xfId="0" applyFont="1" applyFill="1" applyBorder="1" applyAlignment="1">
      <alignment horizontal="right" vertical="center"/>
    </xf>
    <xf numFmtId="0" fontId="42" fillId="7" borderId="36" xfId="0" applyFont="1" applyFill="1" applyBorder="1" applyAlignment="1">
      <alignment horizontal="left" vertical="center"/>
    </xf>
    <xf numFmtId="0" fontId="32" fillId="12" borderId="35" xfId="0" applyFont="1" applyFill="1" applyBorder="1" applyAlignment="1">
      <alignment horizontal="left" vertical="center"/>
    </xf>
    <xf numFmtId="0" fontId="32" fillId="7" borderId="42" xfId="0" applyFont="1" applyFill="1" applyBorder="1" applyAlignment="1">
      <alignment horizontal="right" vertical="center" wrapText="1"/>
    </xf>
    <xf numFmtId="16" fontId="43" fillId="12" borderId="35" xfId="0" applyNumberFormat="1" applyFont="1" applyFill="1" applyBorder="1" applyAlignment="1">
      <alignment horizontal="right" vertical="center"/>
    </xf>
    <xf numFmtId="0" fontId="28" fillId="7" borderId="20" xfId="0" applyFont="1" applyFill="1" applyBorder="1" applyAlignment="1">
      <alignment vertical="center" wrapText="1"/>
    </xf>
    <xf numFmtId="0" fontId="43" fillId="12" borderId="35" xfId="0" applyFont="1" applyFill="1" applyBorder="1" applyAlignment="1">
      <alignment horizontal="right" vertical="center"/>
    </xf>
    <xf numFmtId="0" fontId="39" fillId="12" borderId="35" xfId="0" applyFont="1" applyFill="1" applyBorder="1" applyAlignment="1">
      <alignment horizontal="right" vertical="center" wrapText="1"/>
    </xf>
    <xf numFmtId="16" fontId="39" fillId="12" borderId="35" xfId="0" applyNumberFormat="1" applyFont="1" applyFill="1" applyBorder="1" applyAlignment="1">
      <alignment horizontal="right" vertical="center"/>
    </xf>
    <xf numFmtId="0" fontId="39" fillId="12" borderId="36" xfId="0" applyFont="1" applyFill="1" applyBorder="1" applyAlignment="1">
      <alignment horizontal="right" vertical="center"/>
    </xf>
    <xf numFmtId="0" fontId="32" fillId="7" borderId="36" xfId="0" applyFont="1" applyFill="1" applyBorder="1" applyAlignment="1">
      <alignment horizontal="left" vertical="center" wrapText="1"/>
    </xf>
    <xf numFmtId="0" fontId="31" fillId="7" borderId="43" xfId="0" applyFont="1" applyFill="1" applyBorder="1" applyAlignment="1">
      <alignment vertical="center" wrapText="1"/>
    </xf>
    <xf numFmtId="0" fontId="44" fillId="13" borderId="37" xfId="0" applyFont="1" applyFill="1" applyBorder="1" applyAlignment="1">
      <alignment horizontal="center" vertical="center" wrapText="1"/>
    </xf>
    <xf numFmtId="0" fontId="32" fillId="12" borderId="16" xfId="0" applyFont="1" applyFill="1" applyBorder="1" applyAlignment="1">
      <alignment horizontal="left" vertical="center" wrapText="1"/>
    </xf>
    <xf numFmtId="0" fontId="31" fillId="13" borderId="37" xfId="0" applyFont="1" applyFill="1" applyBorder="1" applyAlignment="1">
      <alignment horizontal="left" vertical="center" wrapText="1"/>
    </xf>
    <xf numFmtId="0" fontId="31" fillId="13" borderId="37" xfId="0" applyFont="1" applyFill="1" applyBorder="1" applyAlignment="1">
      <alignment vertical="center" wrapText="1"/>
    </xf>
    <xf numFmtId="0" fontId="31" fillId="13" borderId="27" xfId="0" applyFont="1" applyFill="1" applyBorder="1" applyAlignment="1">
      <alignment wrapText="1"/>
    </xf>
    <xf numFmtId="0" fontId="31" fillId="13" borderId="7" xfId="0" applyFont="1" applyFill="1" applyBorder="1" applyAlignment="1">
      <alignment wrapText="1"/>
    </xf>
    <xf numFmtId="0" fontId="39" fillId="12" borderId="36" xfId="0" applyFont="1" applyFill="1" applyBorder="1" applyAlignment="1">
      <alignment horizontal="right" vertical="center" wrapText="1"/>
    </xf>
    <xf numFmtId="0" fontId="31" fillId="13" borderId="33" xfId="0" applyFont="1" applyFill="1" applyBorder="1" applyAlignment="1">
      <alignment wrapText="1"/>
    </xf>
    <xf numFmtId="0" fontId="32" fillId="7" borderId="35" xfId="0" applyFont="1" applyFill="1" applyBorder="1" applyAlignment="1">
      <alignment horizontal="left" vertical="center"/>
    </xf>
    <xf numFmtId="0" fontId="31" fillId="13" borderId="7" xfId="0" applyFont="1" applyFill="1" applyBorder="1" applyAlignment="1">
      <alignment vertical="center" wrapText="1"/>
    </xf>
    <xf numFmtId="0" fontId="29" fillId="7" borderId="34" xfId="0" applyFont="1" applyFill="1" applyBorder="1" applyAlignment="1">
      <alignment horizontal="left" vertical="center"/>
    </xf>
    <xf numFmtId="0" fontId="31" fillId="13" borderId="17" xfId="0" applyFont="1" applyFill="1" applyBorder="1" applyAlignment="1">
      <alignment vertical="center" wrapText="1"/>
    </xf>
    <xf numFmtId="0" fontId="29" fillId="7" borderId="35" xfId="0" applyFont="1" applyFill="1" applyBorder="1" applyAlignment="1">
      <alignment horizontal="left" vertical="center"/>
    </xf>
    <xf numFmtId="0" fontId="31" fillId="13" borderId="42" xfId="0" applyFont="1" applyFill="1" applyBorder="1" applyAlignment="1">
      <alignment vertical="center" wrapText="1"/>
    </xf>
    <xf numFmtId="0" fontId="31" fillId="13" borderId="20" xfId="0" applyFont="1" applyFill="1" applyBorder="1" applyAlignment="1">
      <alignment vertical="center" wrapText="1"/>
    </xf>
    <xf numFmtId="0" fontId="45" fillId="7" borderId="36" xfId="0" applyFont="1" applyFill="1" applyBorder="1" applyAlignment="1">
      <alignment horizontal="right" vertical="center" wrapText="1"/>
    </xf>
    <xf numFmtId="0" fontId="31" fillId="13" borderId="46" xfId="0" applyFont="1" applyFill="1" applyBorder="1" applyAlignment="1">
      <alignment wrapText="1"/>
    </xf>
    <xf numFmtId="0" fontId="29" fillId="7" borderId="36" xfId="0" applyFont="1" applyFill="1" applyBorder="1" applyAlignment="1">
      <alignment horizontal="left" vertical="center" wrapText="1"/>
    </xf>
    <xf numFmtId="0" fontId="31" fillId="7" borderId="43" xfId="0" applyFont="1" applyFill="1" applyBorder="1" applyAlignment="1">
      <alignment horizontal="left" vertical="center" wrapText="1"/>
    </xf>
    <xf numFmtId="0" fontId="32" fillId="7" borderId="38" xfId="0" applyFont="1" applyFill="1" applyBorder="1" applyAlignment="1">
      <alignment horizontal="left" vertical="center" wrapText="1"/>
    </xf>
    <xf numFmtId="0" fontId="32" fillId="7" borderId="39" xfId="0" applyFont="1" applyFill="1" applyBorder="1" applyAlignment="1">
      <alignment horizontal="left" vertical="center"/>
    </xf>
    <xf numFmtId="0" fontId="31" fillId="7" borderId="20" xfId="0" applyFont="1" applyFill="1" applyBorder="1" applyAlignment="1">
      <alignment horizontal="left" vertical="center"/>
    </xf>
    <xf numFmtId="0" fontId="32" fillId="7" borderId="40" xfId="0" applyFont="1" applyFill="1" applyBorder="1" applyAlignment="1">
      <alignment horizontal="left" vertical="center"/>
    </xf>
    <xf numFmtId="0" fontId="31" fillId="7" borderId="22" xfId="0" applyFont="1" applyFill="1" applyBorder="1"/>
    <xf numFmtId="0" fontId="31" fillId="13" borderId="17" xfId="0" applyFont="1" applyFill="1" applyBorder="1" applyAlignment="1"/>
    <xf numFmtId="0" fontId="31" fillId="13" borderId="20" xfId="0" applyFont="1" applyFill="1" applyBorder="1" applyAlignment="1">
      <alignment horizontal="left"/>
    </xf>
    <xf numFmtId="0" fontId="31" fillId="7" borderId="20" xfId="0" applyFont="1" applyFill="1" applyBorder="1" applyAlignment="1">
      <alignment wrapText="1"/>
    </xf>
    <xf numFmtId="0" fontId="31" fillId="7" borderId="22" xfId="0" applyFont="1" applyFill="1" applyBorder="1" applyAlignment="1">
      <alignment wrapText="1"/>
    </xf>
    <xf numFmtId="0" fontId="31" fillId="7" borderId="17" xfId="0" applyFont="1" applyFill="1" applyBorder="1" applyAlignment="1">
      <alignment wrapText="1"/>
    </xf>
    <xf numFmtId="0" fontId="39" fillId="7" borderId="35" xfId="0" applyFont="1" applyFill="1" applyBorder="1" applyAlignment="1">
      <alignment horizontal="right" vertical="center" wrapText="1"/>
    </xf>
    <xf numFmtId="0" fontId="31" fillId="13" borderId="20" xfId="0" applyFont="1" applyFill="1" applyBorder="1" applyAlignment="1">
      <alignment wrapText="1"/>
    </xf>
    <xf numFmtId="0" fontId="39" fillId="7" borderId="36" xfId="0" applyFont="1" applyFill="1" applyBorder="1" applyAlignment="1">
      <alignment horizontal="right" vertical="center" wrapText="1"/>
    </xf>
    <xf numFmtId="0" fontId="31" fillId="7" borderId="22" xfId="0" applyFont="1" applyFill="1" applyBorder="1" applyAlignment="1">
      <alignment vertical="top" wrapText="1"/>
    </xf>
    <xf numFmtId="0" fontId="32" fillId="7" borderId="34" xfId="0" applyFont="1" applyFill="1" applyBorder="1" applyAlignment="1">
      <alignment horizontal="left" vertical="center" wrapText="1"/>
    </xf>
    <xf numFmtId="0" fontId="31" fillId="7" borderId="7" xfId="0" applyFont="1" applyFill="1" applyBorder="1" applyAlignment="1">
      <alignment vertical="center" wrapText="1"/>
    </xf>
    <xf numFmtId="0" fontId="32" fillId="7" borderId="17" xfId="0" applyFont="1" applyFill="1" applyBorder="1" applyAlignment="1">
      <alignment horizontal="left" vertical="center"/>
    </xf>
    <xf numFmtId="0" fontId="31" fillId="7" borderId="18" xfId="0" applyFont="1" applyFill="1" applyBorder="1" applyAlignment="1">
      <alignment horizontal="left" vertical="center"/>
    </xf>
    <xf numFmtId="0" fontId="39" fillId="7" borderId="20" xfId="0" applyFont="1" applyFill="1" applyBorder="1" applyAlignment="1">
      <alignment horizontal="right" vertical="center"/>
    </xf>
    <xf numFmtId="0" fontId="32" fillId="7" borderId="1" xfId="0" applyFont="1" applyFill="1" applyBorder="1" applyAlignment="1">
      <alignment horizontal="right" vertical="center" wrapText="1"/>
    </xf>
    <xf numFmtId="0" fontId="39" fillId="7" borderId="22" xfId="0" applyFont="1" applyFill="1" applyBorder="1" applyAlignment="1">
      <alignment horizontal="right" vertical="center"/>
    </xf>
    <xf numFmtId="0" fontId="32" fillId="7" borderId="23" xfId="0" applyFont="1" applyFill="1" applyBorder="1" applyAlignment="1">
      <alignment horizontal="right" vertical="center" wrapText="1"/>
    </xf>
    <xf numFmtId="0" fontId="31" fillId="7" borderId="8" xfId="0" applyFont="1" applyFill="1" applyBorder="1" applyAlignment="1">
      <alignment vertical="top" wrapText="1"/>
    </xf>
    <xf numFmtId="0" fontId="31" fillId="7" borderId="5" xfId="0" applyFont="1" applyFill="1" applyBorder="1" applyAlignment="1">
      <alignment vertical="top" wrapText="1"/>
    </xf>
    <xf numFmtId="0" fontId="31" fillId="7" borderId="33" xfId="0" applyFont="1" applyFill="1" applyBorder="1" applyAlignment="1">
      <alignment vertical="top" wrapText="1"/>
    </xf>
    <xf numFmtId="0" fontId="32" fillId="7" borderId="16" xfId="0" applyFont="1" applyFill="1" applyBorder="1" applyAlignment="1">
      <alignment horizontal="left" vertical="center"/>
    </xf>
    <xf numFmtId="0" fontId="31" fillId="7" borderId="7" xfId="0" applyFont="1" applyFill="1" applyBorder="1" applyAlignment="1">
      <alignment vertical="top"/>
    </xf>
    <xf numFmtId="0" fontId="31" fillId="7" borderId="37" xfId="0" applyFont="1" applyFill="1" applyBorder="1" applyAlignment="1">
      <alignment vertical="top"/>
    </xf>
    <xf numFmtId="0" fontId="31" fillId="7" borderId="12" xfId="0" applyFont="1" applyFill="1" applyBorder="1" applyAlignment="1">
      <alignment vertical="top"/>
    </xf>
    <xf numFmtId="0" fontId="31" fillId="7" borderId="17" xfId="0" applyFont="1" applyFill="1" applyBorder="1" applyAlignment="1">
      <alignment vertical="top" wrapText="1"/>
    </xf>
    <xf numFmtId="0" fontId="38" fillId="17" borderId="47" xfId="0" applyFont="1" applyFill="1" applyBorder="1" applyAlignment="1">
      <alignment horizontal="left" vertical="center" wrapText="1"/>
    </xf>
    <xf numFmtId="0" fontId="31" fillId="15" borderId="33" xfId="0" applyFont="1" applyFill="1" applyBorder="1" applyAlignment="1">
      <alignment wrapText="1"/>
    </xf>
    <xf numFmtId="0" fontId="31" fillId="15" borderId="27" xfId="0" applyFont="1" applyFill="1" applyBorder="1" applyAlignment="1">
      <alignment wrapText="1"/>
    </xf>
    <xf numFmtId="0" fontId="13" fillId="7" borderId="0" xfId="0" applyFont="1" applyFill="1" applyAlignment="1">
      <alignment horizontal="center" wrapText="1"/>
    </xf>
    <xf numFmtId="0" fontId="28" fillId="7" borderId="0" xfId="0" applyFont="1" applyFill="1" applyAlignment="1">
      <alignment vertical="center" wrapText="1"/>
    </xf>
    <xf numFmtId="0" fontId="41" fillId="7" borderId="0" xfId="0" applyFont="1" applyFill="1" applyAlignment="1">
      <alignment wrapText="1"/>
    </xf>
    <xf numFmtId="0" fontId="28" fillId="7" borderId="16" xfId="0" applyFont="1" applyFill="1" applyBorder="1" applyAlignment="1">
      <alignment horizontal="center" wrapText="1"/>
    </xf>
    <xf numFmtId="0" fontId="28" fillId="7" borderId="0" xfId="0" applyFont="1" applyFill="1" applyAlignment="1">
      <alignment horizontal="center" wrapText="1"/>
    </xf>
    <xf numFmtId="16" fontId="39" fillId="7" borderId="36" xfId="0" applyNumberFormat="1" applyFont="1" applyFill="1" applyBorder="1" applyAlignment="1">
      <alignment horizontal="right" vertical="center" wrapText="1"/>
    </xf>
    <xf numFmtId="16" fontId="39" fillId="7" borderId="35" xfId="0" applyNumberFormat="1" applyFont="1" applyFill="1" applyBorder="1" applyAlignment="1">
      <alignment horizontal="right" vertical="center" wrapText="1"/>
    </xf>
    <xf numFmtId="0" fontId="42" fillId="7" borderId="36" xfId="0" applyFont="1" applyFill="1" applyBorder="1" applyAlignment="1">
      <alignment horizontal="left" vertical="center" wrapText="1"/>
    </xf>
    <xf numFmtId="0" fontId="32" fillId="12" borderId="34" xfId="0" applyFont="1" applyFill="1" applyBorder="1" applyAlignment="1">
      <alignment horizontal="left" vertical="center" wrapText="1"/>
    </xf>
    <xf numFmtId="0" fontId="32" fillId="12" borderId="35" xfId="0" applyFont="1" applyFill="1" applyBorder="1" applyAlignment="1">
      <alignment horizontal="left" vertical="center" wrapText="1"/>
    </xf>
    <xf numFmtId="16" fontId="43" fillId="12" borderId="35" xfId="0" applyNumberFormat="1" applyFont="1" applyFill="1" applyBorder="1" applyAlignment="1">
      <alignment horizontal="right" vertical="center" wrapText="1"/>
    </xf>
    <xf numFmtId="0" fontId="43" fillId="12" borderId="35" xfId="0" applyFont="1" applyFill="1" applyBorder="1" applyAlignment="1">
      <alignment horizontal="right" vertical="center" wrapText="1"/>
    </xf>
    <xf numFmtId="16" fontId="39" fillId="12" borderId="35" xfId="0" applyNumberFormat="1" applyFont="1" applyFill="1" applyBorder="1" applyAlignment="1">
      <alignment horizontal="right" vertical="center" wrapText="1"/>
    </xf>
    <xf numFmtId="0" fontId="32" fillId="7" borderId="35" xfId="0" applyFont="1" applyFill="1" applyBorder="1" applyAlignment="1">
      <alignment horizontal="left" vertical="center" wrapText="1"/>
    </xf>
    <xf numFmtId="0" fontId="29" fillId="7" borderId="57" xfId="0" applyFont="1" applyFill="1" applyBorder="1" applyAlignment="1">
      <alignment horizontal="left" vertical="center" wrapText="1"/>
    </xf>
    <xf numFmtId="0" fontId="29" fillId="7" borderId="58" xfId="0" applyFont="1" applyFill="1" applyBorder="1" applyAlignment="1">
      <alignment horizontal="left" vertical="center" wrapText="1"/>
    </xf>
    <xf numFmtId="0" fontId="39" fillId="7" borderId="58" xfId="0" applyFont="1" applyFill="1" applyBorder="1" applyAlignment="1">
      <alignment horizontal="right" vertical="center" wrapText="1"/>
    </xf>
    <xf numFmtId="0" fontId="45" fillId="7" borderId="59" xfId="0" applyFont="1" applyFill="1" applyBorder="1" applyAlignment="1">
      <alignment horizontal="right" vertical="center" wrapText="1"/>
    </xf>
    <xf numFmtId="0" fontId="32" fillId="7" borderId="39" xfId="0" applyFont="1" applyFill="1" applyBorder="1" applyAlignment="1">
      <alignment horizontal="left" vertical="center" wrapText="1"/>
    </xf>
    <xf numFmtId="0" fontId="32" fillId="7" borderId="40" xfId="0" applyFont="1" applyFill="1" applyBorder="1" applyAlignment="1">
      <alignment horizontal="left" vertical="center" wrapText="1"/>
    </xf>
    <xf numFmtId="0" fontId="32" fillId="12" borderId="57" xfId="0" applyFont="1" applyFill="1" applyBorder="1" applyAlignment="1">
      <alignment horizontal="left" vertical="center"/>
    </xf>
    <xf numFmtId="0" fontId="32" fillId="12" borderId="58" xfId="0" applyFont="1" applyFill="1" applyBorder="1" applyAlignment="1">
      <alignment horizontal="left" vertical="center"/>
    </xf>
    <xf numFmtId="0" fontId="39" fillId="12" borderId="58" xfId="0" applyFont="1" applyFill="1" applyBorder="1" applyAlignment="1">
      <alignment horizontal="right" vertical="center" wrapText="1"/>
    </xf>
    <xf numFmtId="0" fontId="39" fillId="12" borderId="59" xfId="0" applyFont="1" applyFill="1" applyBorder="1" applyAlignment="1">
      <alignment horizontal="right" vertical="center" wrapText="1"/>
    </xf>
    <xf numFmtId="0" fontId="32" fillId="7" borderId="16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7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center" wrapText="1"/>
    </xf>
    <xf numFmtId="0" fontId="25" fillId="4" borderId="6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left" vertical="center" wrapText="1"/>
    </xf>
    <xf numFmtId="0" fontId="25" fillId="4" borderId="5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30" fillId="0" borderId="9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49" fontId="28" fillId="0" borderId="3" xfId="0" applyNumberFormat="1" applyFont="1" applyBorder="1" applyAlignment="1">
      <alignment horizontal="left" vertical="center"/>
    </xf>
    <xf numFmtId="49" fontId="28" fillId="0" borderId="4" xfId="0" applyNumberFormat="1" applyFont="1" applyBorder="1" applyAlignment="1">
      <alignment horizontal="left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 vertical="center"/>
    </xf>
    <xf numFmtId="0" fontId="30" fillId="0" borderId="9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28" fillId="0" borderId="3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/>
    </xf>
    <xf numFmtId="0" fontId="30" fillId="0" borderId="9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28" fillId="0" borderId="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12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8" xfId="0" applyFont="1" applyBorder="1" applyAlignment="1">
      <alignment horizontal="left" vertical="top"/>
    </xf>
    <xf numFmtId="0" fontId="28" fillId="0" borderId="9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49" fontId="28" fillId="0" borderId="3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left" vertical="center"/>
    </xf>
    <xf numFmtId="49" fontId="28" fillId="0" borderId="11" xfId="0" applyNumberFormat="1" applyFont="1" applyBorder="1" applyAlignment="1">
      <alignment horizontal="left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left" vertical="center" wrapText="1"/>
    </xf>
    <xf numFmtId="0" fontId="25" fillId="3" borderId="15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9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25" fillId="3" borderId="14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  <xf numFmtId="0" fontId="25" fillId="3" borderId="8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8" fillId="0" borderId="62" xfId="0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29" fillId="2" borderId="3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/>
    </xf>
    <xf numFmtId="0" fontId="30" fillId="7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5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28" fillId="0" borderId="4" xfId="0" applyFont="1" applyBorder="1" applyAlignment="1">
      <alignment horizontal="left"/>
    </xf>
    <xf numFmtId="0" fontId="28" fillId="0" borderId="9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8" fillId="13" borderId="34" xfId="0" applyFont="1" applyFill="1" applyBorder="1" applyAlignment="1">
      <alignment horizontal="right" vertical="center"/>
    </xf>
    <xf numFmtId="0" fontId="8" fillId="13" borderId="52" xfId="0" applyFont="1" applyFill="1" applyBorder="1" applyAlignment="1">
      <alignment horizontal="right" vertical="center"/>
    </xf>
    <xf numFmtId="0" fontId="8" fillId="13" borderId="53" xfId="0" applyFont="1" applyFill="1" applyBorder="1" applyAlignment="1">
      <alignment horizontal="right" vertical="center"/>
    </xf>
    <xf numFmtId="0" fontId="8" fillId="13" borderId="36" xfId="0" applyFont="1" applyFill="1" applyBorder="1" applyAlignment="1">
      <alignment horizontal="right" vertical="center"/>
    </xf>
    <xf numFmtId="0" fontId="18" fillId="7" borderId="54" xfId="0" applyFont="1" applyFill="1" applyBorder="1" applyAlignment="1">
      <alignment horizontal="center"/>
    </xf>
    <xf numFmtId="0" fontId="18" fillId="7" borderId="42" xfId="0" applyFont="1" applyFill="1" applyBorder="1" applyAlignment="1">
      <alignment horizontal="center"/>
    </xf>
    <xf numFmtId="0" fontId="18" fillId="7" borderId="46" xfId="0" applyFont="1" applyFill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18" fillId="7" borderId="31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18" fillId="7" borderId="25" xfId="0" applyFont="1" applyFill="1" applyBorder="1" applyAlignment="1">
      <alignment horizontal="center"/>
    </xf>
    <xf numFmtId="0" fontId="18" fillId="7" borderId="41" xfId="0" applyFont="1" applyFill="1" applyBorder="1" applyAlignment="1">
      <alignment horizontal="center"/>
    </xf>
    <xf numFmtId="0" fontId="18" fillId="7" borderId="29" xfId="0" applyFont="1" applyFill="1" applyBorder="1" applyAlignment="1">
      <alignment horizontal="center"/>
    </xf>
    <xf numFmtId="0" fontId="18" fillId="7" borderId="61" xfId="0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2305050</xdr:colOff>
      <xdr:row>4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F3498DF-E2CA-46B4-AD24-BB31E4DA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15"/>
          <a:ext cx="2619375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379056</xdr:colOff>
      <xdr:row>0</xdr:row>
      <xdr:rowOff>95289</xdr:rowOff>
    </xdr:from>
    <xdr:to>
      <xdr:col>2</xdr:col>
      <xdr:colOff>1449238</xdr:colOff>
      <xdr:row>3</xdr:row>
      <xdr:rowOff>186029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E7E57FD-0F75-4E5B-BBED-C4970E0B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56" y="95289"/>
          <a:ext cx="2615565" cy="88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986790</xdr:colOff>
      <xdr:row>3</xdr:row>
      <xdr:rowOff>161925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7AFA5F2-2382-4341-9E7C-550C4785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604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581024</xdr:colOff>
      <xdr:row>2</xdr:row>
      <xdr:rowOff>142874</xdr:rowOff>
    </xdr:from>
    <xdr:to>
      <xdr:col>4</xdr:col>
      <xdr:colOff>647575</xdr:colOff>
      <xdr:row>11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4" y="523874"/>
          <a:ext cx="3114551" cy="1685926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4:P125"/>
  <sheetViews>
    <sheetView showGridLines="0" zoomScaleNormal="100" workbookViewId="0">
      <selection activeCell="B137" sqref="B137"/>
    </sheetView>
  </sheetViews>
  <sheetFormatPr defaultColWidth="11.42578125" defaultRowHeight="15" x14ac:dyDescent="0.25"/>
  <cols>
    <col min="1" max="1" width="6.5703125" style="170" customWidth="1"/>
    <col min="2" max="2" width="75.85546875" style="170" customWidth="1"/>
    <col min="3" max="3" width="24.5703125" style="170" customWidth="1"/>
    <col min="4" max="4" width="10.7109375" style="170" customWidth="1"/>
    <col min="5" max="5" width="24.5703125" style="170" customWidth="1"/>
    <col min="6" max="6" width="10.7109375" style="170" customWidth="1"/>
    <col min="7" max="7" width="8.42578125" style="170" customWidth="1"/>
    <col min="8" max="8" width="15.28515625" style="170" customWidth="1"/>
    <col min="9" max="9" width="11.42578125" style="170"/>
    <col min="10" max="10" width="15.85546875" style="170" customWidth="1"/>
    <col min="11" max="16384" width="11.42578125" style="170"/>
  </cols>
  <sheetData>
    <row r="4" spans="1:7" ht="19.5" x14ac:dyDescent="0.35">
      <c r="A4" s="489" t="s">
        <v>125</v>
      </c>
      <c r="B4" s="490"/>
      <c r="C4" s="490"/>
      <c r="D4" s="490"/>
      <c r="E4" s="490"/>
      <c r="F4" s="490"/>
    </row>
    <row r="5" spans="1:7" ht="18" x14ac:dyDescent="0.35">
      <c r="B5" s="171"/>
    </row>
    <row r="6" spans="1:7" s="173" customFormat="1" ht="30" customHeight="1" x14ac:dyDescent="0.25">
      <c r="A6" s="491" t="s">
        <v>126</v>
      </c>
      <c r="B6" s="491"/>
      <c r="C6" s="491"/>
      <c r="D6" s="491"/>
      <c r="E6" s="491"/>
      <c r="F6" s="491"/>
      <c r="G6" s="172" t="s">
        <v>49</v>
      </c>
    </row>
    <row r="7" spans="1:7" ht="16.899999999999999" customHeight="1" x14ac:dyDescent="0.25">
      <c r="A7" s="492" t="s">
        <v>127</v>
      </c>
      <c r="B7" s="493"/>
      <c r="C7" s="493"/>
      <c r="D7" s="493"/>
      <c r="E7" s="493"/>
      <c r="F7" s="493"/>
      <c r="G7" s="488" t="s">
        <v>49</v>
      </c>
    </row>
    <row r="8" spans="1:7" x14ac:dyDescent="0.25">
      <c r="A8" s="174" t="s">
        <v>12</v>
      </c>
      <c r="B8" s="487" t="s">
        <v>128</v>
      </c>
      <c r="C8" s="487"/>
      <c r="D8" s="487"/>
      <c r="E8" s="487"/>
      <c r="F8" s="487"/>
      <c r="G8" s="488"/>
    </row>
    <row r="9" spans="1:7" x14ac:dyDescent="0.25">
      <c r="A9" s="463" t="s">
        <v>13</v>
      </c>
      <c r="B9" s="175" t="s">
        <v>129</v>
      </c>
      <c r="C9" s="358"/>
      <c r="D9" s="359"/>
      <c r="E9" s="359"/>
      <c r="F9" s="360"/>
    </row>
    <row r="10" spans="1:7" x14ac:dyDescent="0.25">
      <c r="A10" s="464"/>
      <c r="B10" s="176" t="s">
        <v>130</v>
      </c>
      <c r="C10" s="361"/>
      <c r="D10" s="362"/>
      <c r="E10" s="362"/>
      <c r="F10" s="363"/>
    </row>
    <row r="11" spans="1:7" x14ac:dyDescent="0.25">
      <c r="A11" s="177" t="s">
        <v>14</v>
      </c>
      <c r="B11" s="177" t="s">
        <v>131</v>
      </c>
      <c r="C11" s="494"/>
      <c r="D11" s="494"/>
      <c r="E11" s="494"/>
      <c r="F11" s="494"/>
    </row>
    <row r="12" spans="1:7" x14ac:dyDescent="0.25">
      <c r="A12" s="178" t="s">
        <v>15</v>
      </c>
      <c r="B12" s="178" t="s">
        <v>132</v>
      </c>
      <c r="C12" s="375"/>
      <c r="D12" s="375"/>
      <c r="E12" s="375"/>
      <c r="F12" s="375"/>
    </row>
    <row r="13" spans="1:7" x14ac:dyDescent="0.25">
      <c r="A13" s="178" t="s">
        <v>16</v>
      </c>
      <c r="B13" s="178" t="s">
        <v>133</v>
      </c>
      <c r="C13" s="375"/>
      <c r="D13" s="375"/>
      <c r="E13" s="375"/>
      <c r="F13" s="375"/>
    </row>
    <row r="14" spans="1:7" x14ac:dyDescent="0.25">
      <c r="A14" s="178" t="s">
        <v>17</v>
      </c>
      <c r="B14" s="178" t="s">
        <v>134</v>
      </c>
      <c r="C14" s="375"/>
      <c r="D14" s="375"/>
      <c r="E14" s="375"/>
      <c r="F14" s="375"/>
    </row>
    <row r="15" spans="1:7" x14ac:dyDescent="0.25">
      <c r="A15" s="178" t="s">
        <v>18</v>
      </c>
      <c r="B15" s="178" t="s">
        <v>135</v>
      </c>
      <c r="C15" s="375"/>
      <c r="D15" s="375"/>
      <c r="E15" s="375"/>
      <c r="F15" s="375"/>
    </row>
    <row r="16" spans="1:7" x14ac:dyDescent="0.25">
      <c r="A16" s="178" t="s">
        <v>19</v>
      </c>
      <c r="B16" s="178" t="s">
        <v>136</v>
      </c>
      <c r="C16" s="375"/>
      <c r="D16" s="375"/>
      <c r="E16" s="375"/>
      <c r="F16" s="375"/>
    </row>
    <row r="17" spans="1:7" x14ac:dyDescent="0.25">
      <c r="A17" s="178" t="s">
        <v>20</v>
      </c>
      <c r="B17" s="178" t="s">
        <v>137</v>
      </c>
      <c r="C17" s="375"/>
      <c r="D17" s="375"/>
      <c r="E17" s="375"/>
      <c r="F17" s="375"/>
    </row>
    <row r="18" spans="1:7" x14ac:dyDescent="0.25">
      <c r="A18" s="178" t="s">
        <v>21</v>
      </c>
      <c r="B18" s="174" t="s">
        <v>138</v>
      </c>
      <c r="C18" s="375"/>
      <c r="D18" s="375"/>
      <c r="E18" s="375"/>
      <c r="F18" s="375"/>
    </row>
    <row r="19" spans="1:7" x14ac:dyDescent="0.25">
      <c r="A19" s="495" t="s">
        <v>22</v>
      </c>
      <c r="B19" s="179" t="s">
        <v>139</v>
      </c>
      <c r="C19" s="358"/>
      <c r="D19" s="359"/>
      <c r="E19" s="359"/>
      <c r="F19" s="360"/>
      <c r="G19" s="180"/>
    </row>
    <row r="20" spans="1:7" x14ac:dyDescent="0.25">
      <c r="A20" s="496"/>
      <c r="B20" s="181" t="s">
        <v>140</v>
      </c>
      <c r="C20" s="361"/>
      <c r="D20" s="362"/>
      <c r="E20" s="362"/>
      <c r="F20" s="363"/>
      <c r="G20" s="180"/>
    </row>
    <row r="21" spans="1:7" x14ac:dyDescent="0.25">
      <c r="A21" s="178" t="s">
        <v>23</v>
      </c>
      <c r="B21" s="177" t="s">
        <v>141</v>
      </c>
      <c r="C21" s="375"/>
      <c r="D21" s="375"/>
      <c r="E21" s="375"/>
      <c r="F21" s="375"/>
    </row>
    <row r="22" spans="1:7" x14ac:dyDescent="0.25">
      <c r="A22" s="178" t="s">
        <v>24</v>
      </c>
      <c r="B22" s="178" t="s">
        <v>142</v>
      </c>
      <c r="C22" s="375"/>
      <c r="D22" s="375"/>
      <c r="E22" s="375"/>
      <c r="F22" s="375"/>
    </row>
    <row r="23" spans="1:7" x14ac:dyDescent="0.25">
      <c r="A23" s="178" t="s">
        <v>25</v>
      </c>
      <c r="B23" s="178" t="s">
        <v>143</v>
      </c>
      <c r="C23" s="375"/>
      <c r="D23" s="375"/>
      <c r="E23" s="375"/>
      <c r="F23" s="375"/>
    </row>
    <row r="24" spans="1:7" x14ac:dyDescent="0.25">
      <c r="A24" s="178" t="s">
        <v>26</v>
      </c>
      <c r="B24" s="178" t="s">
        <v>144</v>
      </c>
      <c r="C24" s="375"/>
      <c r="D24" s="375"/>
      <c r="E24" s="375"/>
      <c r="F24" s="375"/>
    </row>
    <row r="25" spans="1:7" x14ac:dyDescent="0.25">
      <c r="A25" s="178" t="s">
        <v>27</v>
      </c>
      <c r="B25" s="174" t="s">
        <v>145</v>
      </c>
      <c r="C25" s="375"/>
      <c r="D25" s="375"/>
      <c r="E25" s="375"/>
      <c r="F25" s="375"/>
    </row>
    <row r="26" spans="1:7" x14ac:dyDescent="0.25">
      <c r="A26" s="178" t="s">
        <v>28</v>
      </c>
      <c r="B26" s="487" t="s">
        <v>146</v>
      </c>
      <c r="C26" s="487"/>
      <c r="D26" s="487"/>
      <c r="E26" s="487"/>
      <c r="F26" s="487"/>
    </row>
    <row r="27" spans="1:7" ht="18" x14ac:dyDescent="0.25">
      <c r="A27" s="178" t="s">
        <v>29</v>
      </c>
      <c r="B27" s="233" t="s">
        <v>133</v>
      </c>
      <c r="C27" s="375"/>
      <c r="D27" s="375"/>
      <c r="E27" s="375"/>
      <c r="F27" s="375"/>
    </row>
    <row r="28" spans="1:7" x14ac:dyDescent="0.25">
      <c r="A28" s="178" t="s">
        <v>30</v>
      </c>
      <c r="B28" s="182" t="s">
        <v>134</v>
      </c>
      <c r="C28" s="375"/>
      <c r="D28" s="375"/>
      <c r="E28" s="375"/>
      <c r="F28" s="375"/>
    </row>
    <row r="29" spans="1:7" x14ac:dyDescent="0.25">
      <c r="A29" s="178" t="s">
        <v>31</v>
      </c>
      <c r="B29" s="487" t="s">
        <v>147</v>
      </c>
      <c r="C29" s="487"/>
      <c r="D29" s="487"/>
      <c r="E29" s="487"/>
      <c r="F29" s="487"/>
    </row>
    <row r="30" spans="1:7" x14ac:dyDescent="0.25">
      <c r="A30" s="178" t="s">
        <v>32</v>
      </c>
      <c r="B30" s="182" t="s">
        <v>148</v>
      </c>
      <c r="C30" s="375"/>
      <c r="D30" s="375"/>
      <c r="E30" s="375"/>
      <c r="F30" s="375"/>
    </row>
    <row r="31" spans="1:7" x14ac:dyDescent="0.25">
      <c r="A31" s="178" t="s">
        <v>33</v>
      </c>
      <c r="B31" s="182" t="s">
        <v>133</v>
      </c>
      <c r="C31" s="375"/>
      <c r="D31" s="375"/>
      <c r="E31" s="375"/>
      <c r="F31" s="375"/>
    </row>
    <row r="32" spans="1:7" x14ac:dyDescent="0.25">
      <c r="A32" s="178" t="s">
        <v>34</v>
      </c>
      <c r="B32" s="182" t="s">
        <v>134</v>
      </c>
      <c r="C32" s="375"/>
      <c r="D32" s="375"/>
      <c r="E32" s="375"/>
      <c r="F32" s="375"/>
    </row>
    <row r="33" spans="1:7" x14ac:dyDescent="0.25">
      <c r="A33" s="178" t="s">
        <v>35</v>
      </c>
      <c r="B33" s="182" t="s">
        <v>136</v>
      </c>
      <c r="C33" s="376"/>
      <c r="D33" s="377"/>
      <c r="E33" s="377"/>
      <c r="F33" s="378"/>
    </row>
    <row r="34" spans="1:7" x14ac:dyDescent="0.25">
      <c r="A34" s="178" t="s">
        <v>36</v>
      </c>
      <c r="B34" s="182" t="s">
        <v>137</v>
      </c>
      <c r="C34" s="375"/>
      <c r="D34" s="375"/>
      <c r="E34" s="375"/>
      <c r="F34" s="375"/>
    </row>
    <row r="35" spans="1:7" x14ac:dyDescent="0.25">
      <c r="A35" s="178" t="s">
        <v>37</v>
      </c>
      <c r="B35" s="486" t="s">
        <v>149</v>
      </c>
      <c r="C35" s="487"/>
      <c r="D35" s="487"/>
      <c r="E35" s="487"/>
      <c r="F35" s="487"/>
    </row>
    <row r="36" spans="1:7" x14ac:dyDescent="0.25">
      <c r="A36" s="463" t="s">
        <v>38</v>
      </c>
      <c r="B36" s="179" t="s">
        <v>150</v>
      </c>
      <c r="C36" s="358"/>
      <c r="D36" s="359"/>
      <c r="E36" s="359"/>
      <c r="F36" s="360"/>
      <c r="G36" s="183"/>
    </row>
    <row r="37" spans="1:7" ht="18" x14ac:dyDescent="0.25">
      <c r="A37" s="464"/>
      <c r="B37" s="234" t="s">
        <v>151</v>
      </c>
      <c r="C37" s="361"/>
      <c r="D37" s="362"/>
      <c r="E37" s="362"/>
      <c r="F37" s="363"/>
      <c r="G37" s="183"/>
    </row>
    <row r="38" spans="1:7" ht="70.150000000000006" customHeight="1" x14ac:dyDescent="0.25">
      <c r="A38" s="184" t="s">
        <v>39</v>
      </c>
      <c r="B38" s="185" t="s">
        <v>152</v>
      </c>
      <c r="C38" s="375"/>
      <c r="D38" s="375"/>
      <c r="E38" s="375"/>
      <c r="F38" s="375"/>
    </row>
    <row r="39" spans="1:7" ht="22.15" customHeight="1" x14ac:dyDescent="0.25">
      <c r="A39" s="186" t="s">
        <v>40</v>
      </c>
      <c r="B39" s="187" t="s">
        <v>153</v>
      </c>
      <c r="C39" s="188"/>
      <c r="D39" s="480"/>
      <c r="E39" s="481"/>
      <c r="F39" s="482"/>
    </row>
    <row r="40" spans="1:7" ht="17.45" customHeight="1" x14ac:dyDescent="0.25">
      <c r="A40" s="178" t="s">
        <v>117</v>
      </c>
      <c r="B40" s="189" t="s">
        <v>154</v>
      </c>
      <c r="C40" s="188"/>
      <c r="D40" s="480"/>
      <c r="E40" s="481"/>
      <c r="F40" s="482"/>
    </row>
    <row r="41" spans="1:7" ht="20.45" customHeight="1" x14ac:dyDescent="0.25">
      <c r="A41" s="178" t="s">
        <v>118</v>
      </c>
      <c r="B41" s="189" t="s">
        <v>155</v>
      </c>
      <c r="C41" s="190"/>
      <c r="D41" s="480"/>
      <c r="E41" s="481"/>
      <c r="F41" s="482"/>
    </row>
    <row r="42" spans="1:7" x14ac:dyDescent="0.25">
      <c r="A42" s="178" t="s">
        <v>41</v>
      </c>
      <c r="B42" s="191" t="s">
        <v>156</v>
      </c>
      <c r="C42" s="471"/>
      <c r="D42" s="472"/>
      <c r="E42" s="472"/>
      <c r="F42" s="473"/>
    </row>
    <row r="43" spans="1:7" ht="15.75" thickBot="1" x14ac:dyDescent="0.3">
      <c r="A43" s="178" t="s">
        <v>42</v>
      </c>
      <c r="B43" s="192" t="s">
        <v>157</v>
      </c>
      <c r="C43" s="477" t="s">
        <v>158</v>
      </c>
      <c r="D43" s="478"/>
      <c r="E43" s="478"/>
      <c r="F43" s="478"/>
    </row>
    <row r="44" spans="1:7" ht="15.75" thickBot="1" x14ac:dyDescent="0.3">
      <c r="A44" s="178" t="s">
        <v>119</v>
      </c>
      <c r="B44" s="193" t="s">
        <v>154</v>
      </c>
      <c r="C44" s="194">
        <v>0</v>
      </c>
      <c r="D44" s="479"/>
      <c r="E44" s="377"/>
      <c r="F44" s="378"/>
    </row>
    <row r="45" spans="1:7" ht="15.75" thickBot="1" x14ac:dyDescent="0.3">
      <c r="A45" s="178" t="s">
        <v>120</v>
      </c>
      <c r="B45" s="193" t="s">
        <v>159</v>
      </c>
      <c r="C45" s="194">
        <f>C44*C46</f>
        <v>0</v>
      </c>
      <c r="D45" s="479"/>
      <c r="E45" s="377"/>
      <c r="F45" s="378"/>
    </row>
    <row r="46" spans="1:7" ht="15.75" thickBot="1" x14ac:dyDescent="0.3">
      <c r="A46" s="178" t="s">
        <v>124</v>
      </c>
      <c r="B46" s="195" t="s">
        <v>160</v>
      </c>
      <c r="C46" s="194">
        <v>1</v>
      </c>
      <c r="D46" s="479"/>
      <c r="E46" s="377"/>
      <c r="F46" s="378"/>
    </row>
    <row r="47" spans="1:7" s="173" customFormat="1" ht="16.899999999999999" customHeight="1" x14ac:dyDescent="0.25">
      <c r="A47" s="474" t="s">
        <v>161</v>
      </c>
      <c r="B47" s="475"/>
      <c r="C47" s="474"/>
      <c r="D47" s="474"/>
      <c r="E47" s="474"/>
      <c r="F47" s="476"/>
    </row>
    <row r="48" spans="1:7" x14ac:dyDescent="0.25">
      <c r="A48" s="463">
        <v>1</v>
      </c>
      <c r="B48" s="196" t="s">
        <v>162</v>
      </c>
      <c r="C48" s="358"/>
      <c r="D48" s="359"/>
      <c r="E48" s="359"/>
      <c r="F48" s="360"/>
      <c r="G48" s="197"/>
    </row>
    <row r="49" spans="1:16" x14ac:dyDescent="0.25">
      <c r="A49" s="464"/>
      <c r="B49" s="198" t="s">
        <v>163</v>
      </c>
      <c r="C49" s="361"/>
      <c r="D49" s="362"/>
      <c r="E49" s="362"/>
      <c r="F49" s="363"/>
      <c r="G49" s="197"/>
    </row>
    <row r="50" spans="1:16" x14ac:dyDescent="0.25">
      <c r="A50" s="356">
        <v>2</v>
      </c>
      <c r="B50" s="196" t="s">
        <v>164</v>
      </c>
      <c r="C50" s="465"/>
      <c r="D50" s="466"/>
      <c r="E50" s="466"/>
      <c r="F50" s="467"/>
    </row>
    <row r="51" spans="1:16" x14ac:dyDescent="0.25">
      <c r="A51" s="357"/>
      <c r="B51" s="198" t="s">
        <v>163</v>
      </c>
      <c r="C51" s="468"/>
      <c r="D51" s="469"/>
      <c r="E51" s="469"/>
      <c r="F51" s="470"/>
      <c r="G51" s="197"/>
    </row>
    <row r="52" spans="1:16" x14ac:dyDescent="0.25">
      <c r="A52" s="356">
        <v>3</v>
      </c>
      <c r="B52" s="196" t="s">
        <v>165</v>
      </c>
      <c r="C52" s="358"/>
      <c r="D52" s="359"/>
      <c r="E52" s="359"/>
      <c r="F52" s="360"/>
      <c r="H52" s="199"/>
      <c r="I52" s="199"/>
      <c r="J52" s="199"/>
      <c r="K52" s="200"/>
      <c r="L52" s="199"/>
      <c r="M52" s="199"/>
      <c r="N52" s="199"/>
      <c r="O52" s="199"/>
      <c r="P52" s="199"/>
    </row>
    <row r="53" spans="1:16" x14ac:dyDescent="0.25">
      <c r="A53" s="357"/>
      <c r="B53" s="198" t="s">
        <v>163</v>
      </c>
      <c r="C53" s="361"/>
      <c r="D53" s="362"/>
      <c r="E53" s="362"/>
      <c r="F53" s="363"/>
      <c r="G53" s="197"/>
      <c r="H53" s="199"/>
      <c r="I53" s="199"/>
      <c r="J53" s="199"/>
      <c r="K53" s="200"/>
      <c r="L53" s="199"/>
      <c r="M53" s="199"/>
      <c r="N53" s="199"/>
      <c r="O53" s="199"/>
      <c r="P53" s="199"/>
    </row>
    <row r="54" spans="1:16" x14ac:dyDescent="0.25">
      <c r="A54" s="364" t="s">
        <v>2</v>
      </c>
      <c r="B54" s="201" t="s">
        <v>166</v>
      </c>
      <c r="C54" s="366"/>
      <c r="D54" s="367"/>
      <c r="E54" s="367"/>
      <c r="F54" s="368"/>
    </row>
    <row r="55" spans="1:16" ht="45" x14ac:dyDescent="0.25">
      <c r="A55" s="365"/>
      <c r="B55" s="202" t="s">
        <v>167</v>
      </c>
      <c r="C55" s="369"/>
      <c r="D55" s="370"/>
      <c r="E55" s="370"/>
      <c r="F55" s="371"/>
      <c r="G55" s="183"/>
    </row>
    <row r="56" spans="1:16" x14ac:dyDescent="0.25">
      <c r="A56" s="364" t="s">
        <v>3</v>
      </c>
      <c r="B56" s="201" t="s">
        <v>168</v>
      </c>
      <c r="C56" s="366"/>
      <c r="D56" s="367"/>
      <c r="E56" s="367"/>
      <c r="F56" s="368"/>
    </row>
    <row r="57" spans="1:16" ht="33.75" customHeight="1" x14ac:dyDescent="0.25">
      <c r="A57" s="365"/>
      <c r="B57" s="202" t="s">
        <v>169</v>
      </c>
      <c r="C57" s="369"/>
      <c r="D57" s="370"/>
      <c r="E57" s="370"/>
      <c r="F57" s="371"/>
      <c r="G57" s="183"/>
    </row>
    <row r="58" spans="1:16" x14ac:dyDescent="0.25">
      <c r="A58" s="203">
        <v>4</v>
      </c>
      <c r="B58" s="204" t="s">
        <v>170</v>
      </c>
      <c r="C58" s="375"/>
      <c r="D58" s="375"/>
      <c r="E58" s="375"/>
      <c r="F58" s="375"/>
    </row>
    <row r="59" spans="1:16" x14ac:dyDescent="0.25">
      <c r="A59" s="356">
        <v>5</v>
      </c>
      <c r="B59" s="196" t="s">
        <v>171</v>
      </c>
      <c r="C59" s="358"/>
      <c r="D59" s="359"/>
      <c r="E59" s="359"/>
      <c r="F59" s="360"/>
    </row>
    <row r="60" spans="1:16" x14ac:dyDescent="0.25">
      <c r="A60" s="357"/>
      <c r="B60" s="198" t="s">
        <v>172</v>
      </c>
      <c r="C60" s="361"/>
      <c r="D60" s="362"/>
      <c r="E60" s="362"/>
      <c r="F60" s="363"/>
      <c r="G60" s="180"/>
    </row>
    <row r="61" spans="1:16" x14ac:dyDescent="0.25">
      <c r="A61" s="205" t="s">
        <v>4</v>
      </c>
      <c r="B61" s="187" t="s">
        <v>173</v>
      </c>
      <c r="C61" s="375"/>
      <c r="D61" s="375"/>
      <c r="E61" s="375"/>
      <c r="F61" s="375"/>
    </row>
    <row r="62" spans="1:16" x14ac:dyDescent="0.25">
      <c r="A62" s="364" t="s">
        <v>5</v>
      </c>
      <c r="B62" s="201" t="s">
        <v>174</v>
      </c>
      <c r="C62" s="434" t="s">
        <v>49</v>
      </c>
      <c r="D62" s="435"/>
      <c r="E62" s="435"/>
      <c r="F62" s="436"/>
    </row>
    <row r="63" spans="1:16" x14ac:dyDescent="0.25">
      <c r="A63" s="365"/>
      <c r="B63" s="198" t="s">
        <v>175</v>
      </c>
      <c r="C63" s="437"/>
      <c r="D63" s="438"/>
      <c r="E63" s="438"/>
      <c r="F63" s="439"/>
      <c r="G63" s="180"/>
    </row>
    <row r="64" spans="1:16" s="199" customFormat="1" x14ac:dyDescent="0.25">
      <c r="A64" s="446" t="s">
        <v>6</v>
      </c>
      <c r="B64" s="206" t="s">
        <v>176</v>
      </c>
      <c r="C64" s="440"/>
      <c r="D64" s="441"/>
      <c r="E64" s="441"/>
      <c r="F64" s="442"/>
      <c r="H64" s="197"/>
    </row>
    <row r="65" spans="1:8" s="199" customFormat="1" ht="50.25" customHeight="1" x14ac:dyDescent="0.25">
      <c r="A65" s="447"/>
      <c r="B65" s="202" t="s">
        <v>177</v>
      </c>
      <c r="C65" s="443"/>
      <c r="D65" s="444"/>
      <c r="E65" s="444"/>
      <c r="F65" s="445"/>
      <c r="G65" s="183"/>
      <c r="H65" s="197"/>
    </row>
    <row r="66" spans="1:8" x14ac:dyDescent="0.25">
      <c r="A66" s="205" t="s">
        <v>7</v>
      </c>
      <c r="B66" s="187" t="s">
        <v>178</v>
      </c>
      <c r="C66" s="375"/>
      <c r="D66" s="375"/>
      <c r="E66" s="375"/>
      <c r="F66" s="375"/>
    </row>
    <row r="67" spans="1:8" x14ac:dyDescent="0.25">
      <c r="A67" s="205" t="s">
        <v>8</v>
      </c>
      <c r="B67" s="187" t="s">
        <v>179</v>
      </c>
      <c r="C67" s="376"/>
      <c r="D67" s="377"/>
      <c r="E67" s="377"/>
      <c r="F67" s="378"/>
    </row>
    <row r="68" spans="1:8" x14ac:dyDescent="0.25">
      <c r="A68" s="182">
        <v>6</v>
      </c>
      <c r="B68" s="207" t="s">
        <v>180</v>
      </c>
      <c r="C68" s="375"/>
      <c r="D68" s="375"/>
      <c r="E68" s="375"/>
      <c r="F68" s="375"/>
    </row>
    <row r="69" spans="1:8" x14ac:dyDescent="0.25">
      <c r="A69" s="364" t="s">
        <v>9</v>
      </c>
      <c r="B69" s="206" t="s">
        <v>181</v>
      </c>
      <c r="C69" s="399"/>
      <c r="D69" s="400"/>
      <c r="E69" s="400"/>
      <c r="F69" s="401"/>
    </row>
    <row r="70" spans="1:8" ht="30" x14ac:dyDescent="0.25">
      <c r="A70" s="365"/>
      <c r="B70" s="202" t="s">
        <v>182</v>
      </c>
      <c r="C70" s="402"/>
      <c r="D70" s="403"/>
      <c r="E70" s="403"/>
      <c r="F70" s="404"/>
      <c r="G70" s="183"/>
    </row>
    <row r="71" spans="1:8" x14ac:dyDescent="0.25">
      <c r="A71" s="364" t="s">
        <v>10</v>
      </c>
      <c r="B71" s="206" t="s">
        <v>183</v>
      </c>
      <c r="C71" s="366"/>
      <c r="D71" s="367"/>
      <c r="E71" s="367"/>
      <c r="F71" s="368"/>
    </row>
    <row r="72" spans="1:8" ht="45" x14ac:dyDescent="0.25">
      <c r="A72" s="365"/>
      <c r="B72" s="202" t="s">
        <v>184</v>
      </c>
      <c r="C72" s="369"/>
      <c r="D72" s="370"/>
      <c r="E72" s="370"/>
      <c r="F72" s="371"/>
      <c r="G72" s="183"/>
    </row>
    <row r="73" spans="1:8" ht="18" x14ac:dyDescent="0.25">
      <c r="A73" s="448" t="s">
        <v>11</v>
      </c>
      <c r="B73" s="233" t="s">
        <v>185</v>
      </c>
      <c r="C73" s="450"/>
      <c r="D73" s="451"/>
      <c r="E73" s="451"/>
      <c r="F73" s="452"/>
    </row>
    <row r="74" spans="1:8" x14ac:dyDescent="0.25">
      <c r="A74" s="449"/>
      <c r="B74" s="202" t="s">
        <v>186</v>
      </c>
      <c r="C74" s="453"/>
      <c r="D74" s="454"/>
      <c r="E74" s="454"/>
      <c r="F74" s="455"/>
      <c r="G74" s="183"/>
    </row>
    <row r="75" spans="1:8" ht="16.899999999999999" customHeight="1" x14ac:dyDescent="0.25">
      <c r="A75" s="456" t="s">
        <v>187</v>
      </c>
      <c r="B75" s="457"/>
      <c r="C75" s="457"/>
      <c r="D75" s="457"/>
      <c r="E75" s="457"/>
      <c r="F75" s="458"/>
    </row>
    <row r="76" spans="1:8" x14ac:dyDescent="0.25">
      <c r="A76" s="182">
        <v>7</v>
      </c>
      <c r="B76" s="208" t="s">
        <v>188</v>
      </c>
      <c r="C76" s="209" t="s">
        <v>189</v>
      </c>
      <c r="D76" s="210">
        <f>IF(C45&gt;0,C45,C45/C46)</f>
        <v>0</v>
      </c>
      <c r="E76" s="397" t="s">
        <v>191</v>
      </c>
      <c r="F76" s="397"/>
    </row>
    <row r="77" spans="1:8" x14ac:dyDescent="0.25">
      <c r="A77" s="211"/>
      <c r="B77" s="212"/>
      <c r="C77" s="209" t="s">
        <v>190</v>
      </c>
      <c r="D77" s="210">
        <f>IF(C44&gt;0,C44,C44*C46)</f>
        <v>0</v>
      </c>
      <c r="E77" s="213"/>
      <c r="F77" s="214" t="s">
        <v>45</v>
      </c>
      <c r="G77" s="214" t="s">
        <v>121</v>
      </c>
    </row>
    <row r="78" spans="1:8" x14ac:dyDescent="0.25">
      <c r="A78" s="364" t="s">
        <v>43</v>
      </c>
      <c r="B78" s="460" t="s">
        <v>202</v>
      </c>
      <c r="C78" s="178" t="s">
        <v>192</v>
      </c>
      <c r="D78" s="215">
        <v>0.3</v>
      </c>
      <c r="E78" s="178" t="s">
        <v>194</v>
      </c>
      <c r="F78" s="216">
        <f>$D$76*D78</f>
        <v>0</v>
      </c>
      <c r="G78" s="216">
        <f>$D$77*D78</f>
        <v>0</v>
      </c>
    </row>
    <row r="79" spans="1:8" x14ac:dyDescent="0.25">
      <c r="A79" s="459"/>
      <c r="B79" s="461"/>
      <c r="C79" s="178" t="s">
        <v>193</v>
      </c>
      <c r="D79" s="215">
        <v>0.25</v>
      </c>
      <c r="E79" s="178" t="s">
        <v>195</v>
      </c>
      <c r="F79" s="216">
        <f>$D$76*D79</f>
        <v>0</v>
      </c>
      <c r="G79" s="216">
        <f>$D$77*D79</f>
        <v>0</v>
      </c>
    </row>
    <row r="80" spans="1:8" ht="45.6" customHeight="1" x14ac:dyDescent="0.25">
      <c r="A80" s="459"/>
      <c r="B80" s="461"/>
      <c r="C80" s="217" t="s">
        <v>196</v>
      </c>
      <c r="D80" s="215">
        <v>0.2</v>
      </c>
      <c r="E80" s="217" t="s">
        <v>197</v>
      </c>
      <c r="F80" s="216">
        <f>$D$76*D80</f>
        <v>0</v>
      </c>
      <c r="G80" s="216">
        <f>$D$77*D80</f>
        <v>0</v>
      </c>
    </row>
    <row r="81" spans="1:7" ht="45" x14ac:dyDescent="0.25">
      <c r="A81" s="459"/>
      <c r="B81" s="461"/>
      <c r="C81" s="186" t="s">
        <v>198</v>
      </c>
      <c r="D81" s="218">
        <v>0.25</v>
      </c>
      <c r="E81" s="186" t="s">
        <v>199</v>
      </c>
      <c r="F81" s="216">
        <f>$D$76*D81</f>
        <v>0</v>
      </c>
      <c r="G81" s="216">
        <f>$D$77*D81</f>
        <v>0</v>
      </c>
    </row>
    <row r="82" spans="1:7" x14ac:dyDescent="0.25">
      <c r="A82" s="365"/>
      <c r="B82" s="462"/>
      <c r="C82" s="219" t="s">
        <v>200</v>
      </c>
      <c r="D82" s="220">
        <f>SUM(D78:D81)</f>
        <v>1</v>
      </c>
      <c r="E82" s="219" t="s">
        <v>201</v>
      </c>
      <c r="F82" s="221">
        <f>SUM(F78:F81)</f>
        <v>0</v>
      </c>
      <c r="G82" s="221">
        <f>SUM(G78:G81)</f>
        <v>0</v>
      </c>
    </row>
    <row r="83" spans="1:7" ht="30" x14ac:dyDescent="0.25">
      <c r="A83" s="205" t="s">
        <v>44</v>
      </c>
      <c r="B83" s="222" t="s">
        <v>203</v>
      </c>
      <c r="C83" s="483"/>
      <c r="D83" s="484"/>
      <c r="E83" s="484"/>
      <c r="F83" s="485"/>
    </row>
    <row r="84" spans="1:7" x14ac:dyDescent="0.25">
      <c r="A84" s="364" t="s">
        <v>46</v>
      </c>
      <c r="B84" s="206" t="s">
        <v>204</v>
      </c>
      <c r="C84" s="399"/>
      <c r="D84" s="400"/>
      <c r="E84" s="400"/>
      <c r="F84" s="401"/>
    </row>
    <row r="85" spans="1:7" ht="45" x14ac:dyDescent="0.25">
      <c r="A85" s="365"/>
      <c r="B85" s="202" t="s">
        <v>401</v>
      </c>
      <c r="C85" s="402"/>
      <c r="D85" s="403"/>
      <c r="E85" s="403"/>
      <c r="F85" s="404"/>
      <c r="G85" s="183"/>
    </row>
    <row r="86" spans="1:7" x14ac:dyDescent="0.25">
      <c r="A86" s="364" t="s">
        <v>47</v>
      </c>
      <c r="B86" s="206" t="s">
        <v>205</v>
      </c>
      <c r="C86" s="358"/>
      <c r="D86" s="359"/>
      <c r="E86" s="359"/>
      <c r="F86" s="360"/>
    </row>
    <row r="87" spans="1:7" ht="30" x14ac:dyDescent="0.25">
      <c r="A87" s="365"/>
      <c r="B87" s="202" t="s">
        <v>206</v>
      </c>
      <c r="C87" s="361"/>
      <c r="D87" s="362"/>
      <c r="E87" s="362"/>
      <c r="F87" s="363"/>
      <c r="G87" s="183"/>
    </row>
    <row r="88" spans="1:7" x14ac:dyDescent="0.25">
      <c r="A88" s="356">
        <v>8</v>
      </c>
      <c r="B88" s="223" t="s">
        <v>207</v>
      </c>
      <c r="C88" s="417"/>
      <c r="D88" s="418"/>
      <c r="E88" s="418"/>
      <c r="F88" s="419"/>
    </row>
    <row r="89" spans="1:7" ht="45.6" customHeight="1" x14ac:dyDescent="0.25">
      <c r="A89" s="357"/>
      <c r="B89" s="202" t="s">
        <v>208</v>
      </c>
      <c r="C89" s="420"/>
      <c r="D89" s="421"/>
      <c r="E89" s="421"/>
      <c r="F89" s="422"/>
      <c r="G89" s="183"/>
    </row>
    <row r="90" spans="1:7" x14ac:dyDescent="0.25">
      <c r="A90" s="182">
        <v>9</v>
      </c>
      <c r="B90" s="224" t="s">
        <v>209</v>
      </c>
      <c r="C90" s="379"/>
      <c r="D90" s="380"/>
      <c r="E90" s="380"/>
      <c r="F90" s="381"/>
    </row>
    <row r="91" spans="1:7" s="199" customFormat="1" x14ac:dyDescent="0.25">
      <c r="A91" s="225">
        <v>10</v>
      </c>
      <c r="B91" s="226" t="s">
        <v>210</v>
      </c>
      <c r="C91" s="382"/>
      <c r="D91" s="382"/>
      <c r="E91" s="382"/>
      <c r="F91" s="382"/>
    </row>
    <row r="92" spans="1:7" s="173" customFormat="1" ht="16.899999999999999" customHeight="1" x14ac:dyDescent="0.25">
      <c r="A92" s="383" t="s">
        <v>211</v>
      </c>
      <c r="B92" s="383"/>
      <c r="C92" s="383"/>
      <c r="D92" s="383"/>
      <c r="E92" s="383"/>
      <c r="F92" s="384"/>
    </row>
    <row r="93" spans="1:7" x14ac:dyDescent="0.25">
      <c r="A93" s="182">
        <v>14</v>
      </c>
      <c r="B93" s="227" t="s">
        <v>212</v>
      </c>
      <c r="C93" s="433"/>
      <c r="D93" s="433"/>
      <c r="E93" s="433"/>
      <c r="F93" s="433"/>
    </row>
    <row r="94" spans="1:7" x14ac:dyDescent="0.25">
      <c r="A94" s="356">
        <v>15</v>
      </c>
      <c r="B94" s="206" t="s">
        <v>213</v>
      </c>
      <c r="C94" s="358"/>
      <c r="D94" s="359"/>
      <c r="E94" s="359"/>
      <c r="F94" s="360"/>
    </row>
    <row r="95" spans="1:7" x14ac:dyDescent="0.25">
      <c r="A95" s="357"/>
      <c r="B95" s="202" t="s">
        <v>214</v>
      </c>
      <c r="C95" s="361"/>
      <c r="D95" s="362"/>
      <c r="E95" s="362"/>
      <c r="F95" s="363"/>
      <c r="G95" s="180"/>
    </row>
    <row r="96" spans="1:7" x14ac:dyDescent="0.25">
      <c r="A96" s="423">
        <v>16</v>
      </c>
      <c r="B96" s="206" t="s">
        <v>215</v>
      </c>
      <c r="C96" s="425"/>
      <c r="D96" s="426"/>
      <c r="E96" s="426"/>
      <c r="F96" s="427"/>
    </row>
    <row r="97" spans="1:7" x14ac:dyDescent="0.25">
      <c r="A97" s="424"/>
      <c r="B97" s="202" t="s">
        <v>216</v>
      </c>
      <c r="C97" s="428"/>
      <c r="D97" s="429"/>
      <c r="E97" s="429"/>
      <c r="F97" s="430"/>
      <c r="G97" s="183"/>
    </row>
    <row r="98" spans="1:7" s="173" customFormat="1" ht="16.899999999999999" customHeight="1" x14ac:dyDescent="0.25">
      <c r="A98" s="385" t="s">
        <v>217</v>
      </c>
      <c r="B98" s="385"/>
      <c r="C98" s="385"/>
      <c r="D98" s="385"/>
      <c r="E98" s="385"/>
      <c r="F98" s="386"/>
    </row>
    <row r="99" spans="1:7" x14ac:dyDescent="0.25">
      <c r="A99" s="374"/>
      <c r="B99" s="206" t="s">
        <v>385</v>
      </c>
      <c r="C99" s="366"/>
      <c r="D99" s="367"/>
      <c r="E99" s="367"/>
      <c r="F99" s="368"/>
      <c r="G99" s="183"/>
    </row>
    <row r="100" spans="1:7" x14ac:dyDescent="0.25">
      <c r="A100" s="374"/>
      <c r="B100" s="202" t="s">
        <v>216</v>
      </c>
      <c r="C100" s="369"/>
      <c r="D100" s="370"/>
      <c r="E100" s="370"/>
      <c r="F100" s="371"/>
      <c r="G100" s="183"/>
    </row>
    <row r="101" spans="1:7" x14ac:dyDescent="0.25">
      <c r="A101" s="374"/>
      <c r="B101" s="206" t="s">
        <v>402</v>
      </c>
      <c r="C101" s="359" t="s">
        <v>49</v>
      </c>
      <c r="D101" s="359"/>
      <c r="E101" s="359"/>
      <c r="F101" s="360"/>
    </row>
    <row r="102" spans="1:7" x14ac:dyDescent="0.25">
      <c r="A102" s="374"/>
      <c r="B102" s="228" t="s">
        <v>218</v>
      </c>
      <c r="C102" s="372"/>
      <c r="D102" s="372"/>
      <c r="E102" s="372"/>
      <c r="F102" s="373"/>
      <c r="G102" s="183"/>
    </row>
    <row r="103" spans="1:7" s="173" customFormat="1" ht="30" customHeight="1" x14ac:dyDescent="0.25">
      <c r="A103" s="350" t="s">
        <v>219</v>
      </c>
      <c r="B103" s="350"/>
      <c r="C103" s="350"/>
      <c r="D103" s="350"/>
      <c r="E103" s="350"/>
      <c r="F103" s="350"/>
    </row>
    <row r="104" spans="1:7" ht="16.899999999999999" customHeight="1" x14ac:dyDescent="0.25">
      <c r="A104" s="351" t="s">
        <v>187</v>
      </c>
      <c r="B104" s="352"/>
      <c r="C104" s="352"/>
      <c r="D104" s="352"/>
      <c r="E104" s="352"/>
      <c r="F104" s="353"/>
    </row>
    <row r="105" spans="1:7" x14ac:dyDescent="0.25">
      <c r="A105" s="398">
        <v>11</v>
      </c>
      <c r="B105" s="223" t="s">
        <v>220</v>
      </c>
      <c r="C105" s="399"/>
      <c r="D105" s="400"/>
      <c r="E105" s="400"/>
      <c r="F105" s="401"/>
    </row>
    <row r="106" spans="1:7" ht="28.9" customHeight="1" x14ac:dyDescent="0.25">
      <c r="A106" s="398"/>
      <c r="B106" s="202" t="s">
        <v>221</v>
      </c>
      <c r="C106" s="402"/>
      <c r="D106" s="403"/>
      <c r="E106" s="403"/>
      <c r="F106" s="404"/>
      <c r="G106" s="183"/>
    </row>
    <row r="107" spans="1:7" s="199" customFormat="1" x14ac:dyDescent="0.25">
      <c r="A107" s="398">
        <v>12</v>
      </c>
      <c r="B107" s="223" t="s">
        <v>222</v>
      </c>
      <c r="C107" s="387"/>
      <c r="D107" s="388"/>
      <c r="E107" s="388"/>
      <c r="F107" s="389"/>
    </row>
    <row r="108" spans="1:7" s="199" customFormat="1" x14ac:dyDescent="0.25">
      <c r="A108" s="398"/>
      <c r="B108" s="202" t="s">
        <v>223</v>
      </c>
      <c r="C108" s="390"/>
      <c r="D108" s="391"/>
      <c r="E108" s="391"/>
      <c r="F108" s="392"/>
      <c r="G108" s="183"/>
    </row>
    <row r="109" spans="1:7" x14ac:dyDescent="0.25">
      <c r="A109" s="398">
        <v>13</v>
      </c>
      <c r="B109" s="206" t="s">
        <v>224</v>
      </c>
      <c r="C109" s="399"/>
      <c r="D109" s="400"/>
      <c r="E109" s="400"/>
      <c r="F109" s="401"/>
    </row>
    <row r="110" spans="1:7" ht="43.15" customHeight="1" x14ac:dyDescent="0.25">
      <c r="A110" s="398"/>
      <c r="B110" s="202" t="s">
        <v>225</v>
      </c>
      <c r="C110" s="402"/>
      <c r="D110" s="403"/>
      <c r="E110" s="403"/>
      <c r="F110" s="404"/>
      <c r="G110" s="183"/>
    </row>
    <row r="111" spans="1:7" s="173" customFormat="1" ht="16.899999999999999" customHeight="1" x14ac:dyDescent="0.25">
      <c r="A111" s="354" t="s">
        <v>211</v>
      </c>
      <c r="B111" s="354"/>
      <c r="C111" s="354"/>
      <c r="D111" s="354"/>
      <c r="E111" s="354"/>
      <c r="F111" s="355"/>
    </row>
    <row r="112" spans="1:7" s="199" customFormat="1" x14ac:dyDescent="0.25">
      <c r="A112" s="225">
        <v>17</v>
      </c>
      <c r="B112" s="229" t="s">
        <v>226</v>
      </c>
      <c r="C112" s="431"/>
      <c r="D112" s="431"/>
      <c r="E112" s="431"/>
      <c r="F112" s="432"/>
      <c r="G112" s="183"/>
    </row>
    <row r="113" spans="1:7" s="199" customFormat="1" ht="30" x14ac:dyDescent="0.25">
      <c r="A113" s="230">
        <v>18</v>
      </c>
      <c r="B113" s="231" t="s">
        <v>227</v>
      </c>
      <c r="C113" s="345"/>
      <c r="D113" s="346"/>
      <c r="E113" s="346"/>
      <c r="F113" s="347"/>
      <c r="G113" s="183"/>
    </row>
    <row r="114" spans="1:7" s="199" customFormat="1" x14ac:dyDescent="0.25">
      <c r="A114" s="205" t="s">
        <v>48</v>
      </c>
      <c r="B114" s="232" t="s">
        <v>227</v>
      </c>
      <c r="C114" s="345"/>
      <c r="D114" s="346"/>
      <c r="E114" s="346"/>
      <c r="F114" s="347"/>
      <c r="G114" s="183"/>
    </row>
    <row r="115" spans="1:7" s="173" customFormat="1" ht="16.899999999999999" customHeight="1" x14ac:dyDescent="0.25">
      <c r="A115" s="348" t="s">
        <v>217</v>
      </c>
      <c r="B115" s="348"/>
      <c r="C115" s="348"/>
      <c r="D115" s="348"/>
      <c r="E115" s="348"/>
      <c r="F115" s="349"/>
    </row>
    <row r="116" spans="1:7" s="199" customFormat="1" x14ac:dyDescent="0.25">
      <c r="A116" s="393">
        <v>19</v>
      </c>
      <c r="B116" s="223" t="s">
        <v>228</v>
      </c>
      <c r="C116" s="405"/>
      <c r="D116" s="406"/>
      <c r="E116" s="406"/>
      <c r="F116" s="407"/>
    </row>
    <row r="117" spans="1:7" s="199" customFormat="1" ht="60" x14ac:dyDescent="0.25">
      <c r="A117" s="394"/>
      <c r="B117" s="202" t="s">
        <v>230</v>
      </c>
      <c r="C117" s="408"/>
      <c r="D117" s="409"/>
      <c r="E117" s="409"/>
      <c r="F117" s="410"/>
      <c r="G117" s="183"/>
    </row>
    <row r="118" spans="1:7" s="199" customFormat="1" x14ac:dyDescent="0.25">
      <c r="A118" s="393">
        <v>20</v>
      </c>
      <c r="B118" s="223" t="s">
        <v>229</v>
      </c>
      <c r="C118" s="411"/>
      <c r="D118" s="412"/>
      <c r="E118" s="412"/>
      <c r="F118" s="413"/>
    </row>
    <row r="119" spans="1:7" s="199" customFormat="1" ht="60" x14ac:dyDescent="0.25">
      <c r="A119" s="394"/>
      <c r="B119" s="202" t="s">
        <v>231</v>
      </c>
      <c r="C119" s="414"/>
      <c r="D119" s="415"/>
      <c r="E119" s="415"/>
      <c r="F119" s="416"/>
      <c r="G119" s="183"/>
    </row>
    <row r="120" spans="1:7" s="199" customFormat="1" x14ac:dyDescent="0.25">
      <c r="A120" s="393">
        <v>21</v>
      </c>
      <c r="B120" s="223" t="s">
        <v>232</v>
      </c>
      <c r="C120" s="387"/>
      <c r="D120" s="388"/>
      <c r="E120" s="388"/>
      <c r="F120" s="389"/>
    </row>
    <row r="121" spans="1:7" s="199" customFormat="1" x14ac:dyDescent="0.25">
      <c r="A121" s="394"/>
      <c r="B121" s="202" t="s">
        <v>233</v>
      </c>
      <c r="C121" s="390"/>
      <c r="D121" s="391"/>
      <c r="E121" s="391"/>
      <c r="F121" s="392"/>
      <c r="G121" s="183"/>
    </row>
    <row r="122" spans="1:7" s="199" customFormat="1" x14ac:dyDescent="0.25">
      <c r="A122" s="395">
        <v>22</v>
      </c>
      <c r="B122" s="223" t="s">
        <v>234</v>
      </c>
      <c r="C122" s="388"/>
      <c r="D122" s="388"/>
      <c r="E122" s="388"/>
      <c r="F122" s="389"/>
    </row>
    <row r="123" spans="1:7" ht="30" x14ac:dyDescent="0.25">
      <c r="A123" s="396"/>
      <c r="B123" s="202" t="s">
        <v>386</v>
      </c>
      <c r="C123" s="391"/>
      <c r="D123" s="391"/>
      <c r="E123" s="391"/>
      <c r="F123" s="392"/>
    </row>
    <row r="125" spans="1:7" x14ac:dyDescent="0.25">
      <c r="B125" s="170" t="s">
        <v>49</v>
      </c>
    </row>
  </sheetData>
  <mergeCells count="116">
    <mergeCell ref="G7:G8"/>
    <mergeCell ref="A4:F4"/>
    <mergeCell ref="A6:F6"/>
    <mergeCell ref="A7:F7"/>
    <mergeCell ref="B8:F8"/>
    <mergeCell ref="C11:F11"/>
    <mergeCell ref="A9:A10"/>
    <mergeCell ref="C9:F10"/>
    <mergeCell ref="A19:A20"/>
    <mergeCell ref="C18:F18"/>
    <mergeCell ref="C83:F83"/>
    <mergeCell ref="C21:F21"/>
    <mergeCell ref="C22:F22"/>
    <mergeCell ref="C23:F23"/>
    <mergeCell ref="C24:F24"/>
    <mergeCell ref="C19:F20"/>
    <mergeCell ref="C12:F12"/>
    <mergeCell ref="C13:F13"/>
    <mergeCell ref="C14:F14"/>
    <mergeCell ref="C15:F15"/>
    <mergeCell ref="C16:F16"/>
    <mergeCell ref="C17:F17"/>
    <mergeCell ref="C31:F31"/>
    <mergeCell ref="C32:F32"/>
    <mergeCell ref="C33:F33"/>
    <mergeCell ref="C34:F34"/>
    <mergeCell ref="B35:F35"/>
    <mergeCell ref="C25:F25"/>
    <mergeCell ref="B26:F26"/>
    <mergeCell ref="C27:F27"/>
    <mergeCell ref="C28:F28"/>
    <mergeCell ref="B29:F29"/>
    <mergeCell ref="C30:F30"/>
    <mergeCell ref="C58:F58"/>
    <mergeCell ref="C61:F61"/>
    <mergeCell ref="C84:F85"/>
    <mergeCell ref="A84:A85"/>
    <mergeCell ref="A86:A87"/>
    <mergeCell ref="C86:F87"/>
    <mergeCell ref="A75:F75"/>
    <mergeCell ref="A78:A82"/>
    <mergeCell ref="B78:B82"/>
    <mergeCell ref="A36:A37"/>
    <mergeCell ref="C36:F37"/>
    <mergeCell ref="A48:A49"/>
    <mergeCell ref="C48:F49"/>
    <mergeCell ref="A50:A51"/>
    <mergeCell ref="C50:F51"/>
    <mergeCell ref="C38:F38"/>
    <mergeCell ref="C42:F42"/>
    <mergeCell ref="A47:F47"/>
    <mergeCell ref="C43:F43"/>
    <mergeCell ref="D44:F44"/>
    <mergeCell ref="D45:F45"/>
    <mergeCell ref="D46:F46"/>
    <mergeCell ref="D39:F39"/>
    <mergeCell ref="D40:F40"/>
    <mergeCell ref="D41:F41"/>
    <mergeCell ref="A62:A63"/>
    <mergeCell ref="C62:F63"/>
    <mergeCell ref="C64:F65"/>
    <mergeCell ref="A64:A65"/>
    <mergeCell ref="C69:F70"/>
    <mergeCell ref="A69:A70"/>
    <mergeCell ref="A71:A72"/>
    <mergeCell ref="C71:F72"/>
    <mergeCell ref="A73:A74"/>
    <mergeCell ref="C73:F74"/>
    <mergeCell ref="C120:F121"/>
    <mergeCell ref="A120:A121"/>
    <mergeCell ref="C122:F123"/>
    <mergeCell ref="A122:A123"/>
    <mergeCell ref="E76:F76"/>
    <mergeCell ref="A109:A110"/>
    <mergeCell ref="C109:F110"/>
    <mergeCell ref="A116:A117"/>
    <mergeCell ref="C116:F117"/>
    <mergeCell ref="A118:A119"/>
    <mergeCell ref="C118:F119"/>
    <mergeCell ref="A88:A89"/>
    <mergeCell ref="C88:F89"/>
    <mergeCell ref="A94:A95"/>
    <mergeCell ref="C94:F95"/>
    <mergeCell ref="A96:A97"/>
    <mergeCell ref="C96:F97"/>
    <mergeCell ref="C112:F112"/>
    <mergeCell ref="C105:F106"/>
    <mergeCell ref="C113:F113"/>
    <mergeCell ref="A105:A106"/>
    <mergeCell ref="A107:A108"/>
    <mergeCell ref="C107:F108"/>
    <mergeCell ref="C93:F93"/>
    <mergeCell ref="C114:F114"/>
    <mergeCell ref="A115:F115"/>
    <mergeCell ref="A103:F103"/>
    <mergeCell ref="A104:F104"/>
    <mergeCell ref="A111:F111"/>
    <mergeCell ref="A52:A53"/>
    <mergeCell ref="C52:F53"/>
    <mergeCell ref="A54:A55"/>
    <mergeCell ref="C54:F55"/>
    <mergeCell ref="C56:F57"/>
    <mergeCell ref="A56:A57"/>
    <mergeCell ref="C99:F100"/>
    <mergeCell ref="C101:F102"/>
    <mergeCell ref="A99:A100"/>
    <mergeCell ref="A101:A102"/>
    <mergeCell ref="C66:F66"/>
    <mergeCell ref="C67:F67"/>
    <mergeCell ref="C68:F68"/>
    <mergeCell ref="C59:F60"/>
    <mergeCell ref="C90:F90"/>
    <mergeCell ref="C91:F91"/>
    <mergeCell ref="A92:F92"/>
    <mergeCell ref="A98:F98"/>
    <mergeCell ref="A59:A60"/>
  </mergeCells>
  <dataValidations count="1">
    <dataValidation type="list" allowBlank="1" showInputMessage="1" showErrorMessage="1" sqref="C54">
      <formula1>#REF!</formula1>
    </dataValidation>
  </dataValidations>
  <pageMargins left="0.7" right="0.7" top="0.78740157499999996" bottom="0.78740157499999996" header="0.3" footer="0.3"/>
  <pageSetup paperSize="9" scale="15" fitToWidth="0" fitToHeight="0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Dropdown!$B$14:$B$15</xm:f>
          </x14:formula1>
          <xm:sqref>C48:F49</xm:sqref>
        </x14:dataValidation>
        <x14:dataValidation type="list" allowBlank="1" showInputMessage="1" showErrorMessage="1">
          <x14:formula1>
            <xm:f>Dropdown!$B$18:$B$21</xm:f>
          </x14:formula1>
          <xm:sqref>C50:F51</xm:sqref>
        </x14:dataValidation>
        <x14:dataValidation type="list" allowBlank="1" showInputMessage="1" showErrorMessage="1">
          <x14:formula1>
            <xm:f>Dropdown!$B$28:$B$39</xm:f>
          </x14:formula1>
          <xm:sqref>C52:F53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showGridLines="0" zoomScale="115" zoomScaleNormal="115" workbookViewId="0">
      <pane ySplit="5" topLeftCell="A30" activePane="bottomLeft" state="frozen"/>
      <selection pane="bottomLeft" activeCell="D28" sqref="D28"/>
    </sheetView>
  </sheetViews>
  <sheetFormatPr defaultColWidth="11.42578125" defaultRowHeight="15" x14ac:dyDescent="0.25"/>
  <cols>
    <col min="1" max="1" width="22.5703125" customWidth="1"/>
    <col min="2" max="2" width="5.42578125" hidden="1" customWidth="1"/>
    <col min="3" max="3" width="40.85546875" style="170" customWidth="1"/>
    <col min="4" max="4" width="93.140625" style="170" customWidth="1"/>
    <col min="5" max="5" width="12.28515625" customWidth="1"/>
    <col min="6" max="6" width="13.7109375" customWidth="1"/>
    <col min="7" max="7" width="13.140625" customWidth="1"/>
  </cols>
  <sheetData>
    <row r="1" spans="1:11" x14ac:dyDescent="0.25">
      <c r="A1" s="4" t="s">
        <v>49</v>
      </c>
      <c r="B1" s="2"/>
      <c r="C1" s="239" t="s">
        <v>49</v>
      </c>
      <c r="D1" s="239"/>
      <c r="E1" s="2"/>
      <c r="F1" s="2"/>
      <c r="G1" s="2"/>
      <c r="H1" s="2"/>
      <c r="I1" s="2"/>
    </row>
    <row r="2" spans="1:11" ht="30" x14ac:dyDescent="0.25">
      <c r="A2" s="2"/>
      <c r="B2" s="2"/>
      <c r="C2" s="239"/>
      <c r="D2" s="239"/>
      <c r="E2" s="3" t="s">
        <v>114</v>
      </c>
      <c r="F2" s="2"/>
      <c r="G2" s="2"/>
      <c r="H2" s="2"/>
      <c r="I2" s="2"/>
    </row>
    <row r="3" spans="1:11" ht="21" x14ac:dyDescent="0.35">
      <c r="A3" s="5" t="s">
        <v>49</v>
      </c>
      <c r="B3" s="5"/>
      <c r="C3" s="241"/>
      <c r="D3" s="242" t="s">
        <v>235</v>
      </c>
      <c r="E3" s="6"/>
      <c r="F3" s="6"/>
      <c r="G3" s="6"/>
      <c r="H3" s="6"/>
      <c r="I3" s="7" t="s">
        <v>241</v>
      </c>
      <c r="J3" s="8"/>
      <c r="K3" s="8"/>
    </row>
    <row r="4" spans="1:11" s="1" customFormat="1" ht="21.75" thickBot="1" x14ac:dyDescent="0.4">
      <c r="A4" s="9"/>
      <c r="B4" s="9"/>
      <c r="C4" s="243"/>
      <c r="D4" s="243"/>
      <c r="E4" s="10"/>
      <c r="F4" s="10"/>
      <c r="G4" s="10"/>
      <c r="H4" s="10"/>
      <c r="I4" s="10"/>
      <c r="J4" s="11"/>
      <c r="K4" s="11"/>
    </row>
    <row r="5" spans="1:11" ht="17.25" thickBot="1" x14ac:dyDescent="0.35">
      <c r="A5" s="6"/>
      <c r="B5" s="6"/>
      <c r="C5" s="244" t="s">
        <v>236</v>
      </c>
      <c r="D5" s="244" t="s">
        <v>237</v>
      </c>
      <c r="E5" s="12" t="s">
        <v>238</v>
      </c>
      <c r="F5" s="145" t="s">
        <v>239</v>
      </c>
      <c r="G5" s="12" t="s">
        <v>240</v>
      </c>
      <c r="H5" s="6"/>
      <c r="I5" s="12" t="s">
        <v>242</v>
      </c>
      <c r="J5" s="12" t="s">
        <v>0</v>
      </c>
      <c r="K5" s="12" t="s">
        <v>50</v>
      </c>
    </row>
    <row r="6" spans="1:11" ht="18.75" x14ac:dyDescent="0.3">
      <c r="A6" s="13" t="s">
        <v>387</v>
      </c>
      <c r="B6" s="6"/>
      <c r="C6" s="245"/>
      <c r="D6" s="245"/>
      <c r="E6" s="14"/>
      <c r="F6" s="14"/>
      <c r="G6" s="14" t="s">
        <v>49</v>
      </c>
      <c r="H6" s="6"/>
      <c r="I6" s="6"/>
      <c r="J6" s="8"/>
      <c r="K6" s="8"/>
    </row>
    <row r="7" spans="1:11" ht="17.25" thickBot="1" x14ac:dyDescent="0.35">
      <c r="A7" s="6"/>
      <c r="B7" s="6"/>
      <c r="C7" s="239"/>
      <c r="D7" s="239"/>
      <c r="E7" s="15" t="s">
        <v>111</v>
      </c>
      <c r="F7" s="6"/>
      <c r="G7" s="6"/>
      <c r="H7" s="6"/>
      <c r="I7" s="6"/>
      <c r="J7" s="8"/>
      <c r="K7" s="8"/>
    </row>
    <row r="8" spans="1:11" ht="19.5" thickBot="1" x14ac:dyDescent="0.35">
      <c r="A8" s="16" t="s">
        <v>342</v>
      </c>
      <c r="B8" s="17" t="s">
        <v>51</v>
      </c>
      <c r="C8" s="247" t="s">
        <v>263</v>
      </c>
      <c r="D8" s="248" t="s">
        <v>243</v>
      </c>
      <c r="E8" s="19" t="s">
        <v>87</v>
      </c>
      <c r="F8" s="146">
        <v>0</v>
      </c>
      <c r="G8" s="20">
        <f>F8</f>
        <v>0</v>
      </c>
      <c r="H8" s="6"/>
      <c r="I8" s="21">
        <f>G8</f>
        <v>0</v>
      </c>
      <c r="J8" s="22">
        <f>G8*3</f>
        <v>0</v>
      </c>
      <c r="K8" s="23">
        <f>G8*2</f>
        <v>0</v>
      </c>
    </row>
    <row r="9" spans="1:11" ht="19.5" thickBot="1" x14ac:dyDescent="0.35">
      <c r="A9" s="24"/>
      <c r="B9" s="17"/>
      <c r="C9" s="249" t="s">
        <v>71</v>
      </c>
      <c r="D9" s="250" t="s">
        <v>244</v>
      </c>
      <c r="E9" s="25" t="s">
        <v>87</v>
      </c>
      <c r="F9" s="147">
        <v>0</v>
      </c>
      <c r="G9" s="26">
        <f t="shared" ref="G9:G25" si="0">F9</f>
        <v>0</v>
      </c>
      <c r="H9" s="6"/>
      <c r="I9" s="27">
        <f>G9*3</f>
        <v>0</v>
      </c>
      <c r="J9" s="28">
        <f>G9*2</f>
        <v>0</v>
      </c>
      <c r="K9" s="29">
        <f>G9*3</f>
        <v>0</v>
      </c>
    </row>
    <row r="10" spans="1:11" ht="18.75" x14ac:dyDescent="0.3">
      <c r="A10" s="24"/>
      <c r="B10" s="17" t="s">
        <v>52</v>
      </c>
      <c r="C10" s="247" t="s">
        <v>264</v>
      </c>
      <c r="D10" s="248" t="s">
        <v>245</v>
      </c>
      <c r="E10" s="19" t="s">
        <v>87</v>
      </c>
      <c r="F10" s="146">
        <v>0</v>
      </c>
      <c r="G10" s="20">
        <f t="shared" si="0"/>
        <v>0</v>
      </c>
      <c r="H10" s="6"/>
      <c r="I10" s="21">
        <f>G10*3</f>
        <v>0</v>
      </c>
      <c r="J10" s="22">
        <f>G10</f>
        <v>0</v>
      </c>
      <c r="K10" s="23">
        <f>G10*3</f>
        <v>0</v>
      </c>
    </row>
    <row r="11" spans="1:11" ht="18.75" x14ac:dyDescent="0.3">
      <c r="A11" s="24"/>
      <c r="B11" s="17"/>
      <c r="C11" s="251" t="s">
        <v>73</v>
      </c>
      <c r="D11" s="252" t="s">
        <v>246</v>
      </c>
      <c r="E11" s="31" t="s">
        <v>87</v>
      </c>
      <c r="F11" s="148">
        <v>0</v>
      </c>
      <c r="G11" s="32">
        <f t="shared" si="0"/>
        <v>0</v>
      </c>
      <c r="H11" s="6"/>
      <c r="I11" s="33">
        <f>G11</f>
        <v>0</v>
      </c>
      <c r="J11" s="34">
        <f>G11*3</f>
        <v>0</v>
      </c>
      <c r="K11" s="35">
        <f>G11*2</f>
        <v>0</v>
      </c>
    </row>
    <row r="12" spans="1:11" ht="18.75" x14ac:dyDescent="0.3">
      <c r="A12" s="24"/>
      <c r="B12" s="17"/>
      <c r="C12" s="251" t="s">
        <v>74</v>
      </c>
      <c r="D12" s="252" t="s">
        <v>247</v>
      </c>
      <c r="E12" s="31" t="s">
        <v>87</v>
      </c>
      <c r="F12" s="148">
        <v>0</v>
      </c>
      <c r="G12" s="32">
        <f t="shared" si="0"/>
        <v>0</v>
      </c>
      <c r="H12" s="6"/>
      <c r="I12" s="33">
        <f>G12*3</f>
        <v>0</v>
      </c>
      <c r="J12" s="34">
        <f>G12</f>
        <v>0</v>
      </c>
      <c r="K12" s="35">
        <f>G12*2</f>
        <v>0</v>
      </c>
    </row>
    <row r="13" spans="1:11" ht="17.25" thickBot="1" x14ac:dyDescent="0.35">
      <c r="A13" s="36"/>
      <c r="B13" s="37"/>
      <c r="C13" s="249" t="s">
        <v>75</v>
      </c>
      <c r="D13" s="253" t="s">
        <v>248</v>
      </c>
      <c r="E13" s="38" t="s">
        <v>87</v>
      </c>
      <c r="F13" s="149">
        <v>0</v>
      </c>
      <c r="G13" s="26">
        <f t="shared" si="0"/>
        <v>0</v>
      </c>
      <c r="H13" s="6"/>
      <c r="I13" s="27">
        <f>G13*2</f>
        <v>0</v>
      </c>
      <c r="J13" s="28">
        <f>G13</f>
        <v>0</v>
      </c>
      <c r="K13" s="29">
        <f>G13*3</f>
        <v>0</v>
      </c>
    </row>
    <row r="14" spans="1:11" ht="16.5" x14ac:dyDescent="0.3">
      <c r="A14" s="36"/>
      <c r="B14" s="37" t="s">
        <v>53</v>
      </c>
      <c r="C14" s="247" t="s">
        <v>265</v>
      </c>
      <c r="D14" s="248" t="s">
        <v>249</v>
      </c>
      <c r="E14" s="19" t="s">
        <v>87</v>
      </c>
      <c r="F14" s="146">
        <v>0</v>
      </c>
      <c r="G14" s="20">
        <f t="shared" si="0"/>
        <v>0</v>
      </c>
      <c r="H14" s="6"/>
      <c r="I14" s="21">
        <f t="shared" ref="I14:I21" si="1">G14*2</f>
        <v>0</v>
      </c>
      <c r="J14" s="22">
        <f>G14*3</f>
        <v>0</v>
      </c>
      <c r="K14" s="23">
        <f t="shared" ref="K14:K21" si="2">G14*3</f>
        <v>0</v>
      </c>
    </row>
    <row r="15" spans="1:11" ht="16.5" x14ac:dyDescent="0.3">
      <c r="A15" s="36"/>
      <c r="B15" s="37"/>
      <c r="C15" s="254" t="s">
        <v>76</v>
      </c>
      <c r="D15" s="252" t="s">
        <v>250</v>
      </c>
      <c r="E15" s="31" t="s">
        <v>87</v>
      </c>
      <c r="F15" s="148">
        <v>0</v>
      </c>
      <c r="G15" s="32">
        <f t="shared" si="0"/>
        <v>0</v>
      </c>
      <c r="H15" s="6"/>
      <c r="I15" s="33">
        <f t="shared" si="1"/>
        <v>0</v>
      </c>
      <c r="J15" s="34">
        <f t="shared" ref="J15:J22" si="3">G15*3</f>
        <v>0</v>
      </c>
      <c r="K15" s="35">
        <f t="shared" si="2"/>
        <v>0</v>
      </c>
    </row>
    <row r="16" spans="1:11" ht="30" x14ac:dyDescent="0.3">
      <c r="A16" s="36"/>
      <c r="B16" s="37"/>
      <c r="C16" s="251" t="s">
        <v>77</v>
      </c>
      <c r="D16" s="255" t="s">
        <v>251</v>
      </c>
      <c r="E16" s="31" t="s">
        <v>87</v>
      </c>
      <c r="F16" s="148">
        <v>0</v>
      </c>
      <c r="G16" s="32">
        <f t="shared" si="0"/>
        <v>0</v>
      </c>
      <c r="H16" s="6"/>
      <c r="I16" s="33">
        <f t="shared" si="1"/>
        <v>0</v>
      </c>
      <c r="J16" s="34">
        <f t="shared" si="3"/>
        <v>0</v>
      </c>
      <c r="K16" s="35">
        <f t="shared" si="2"/>
        <v>0</v>
      </c>
    </row>
    <row r="17" spans="1:11" ht="16.5" x14ac:dyDescent="0.3">
      <c r="A17" s="36"/>
      <c r="B17" s="37"/>
      <c r="C17" s="251" t="s">
        <v>78</v>
      </c>
      <c r="D17" s="252" t="s">
        <v>252</v>
      </c>
      <c r="E17" s="31" t="s">
        <v>87</v>
      </c>
      <c r="F17" s="148">
        <v>0</v>
      </c>
      <c r="G17" s="32">
        <f t="shared" si="0"/>
        <v>0</v>
      </c>
      <c r="H17" s="6"/>
      <c r="I17" s="33">
        <f t="shared" si="1"/>
        <v>0</v>
      </c>
      <c r="J17" s="34">
        <f t="shared" si="3"/>
        <v>0</v>
      </c>
      <c r="K17" s="35">
        <f t="shared" si="2"/>
        <v>0</v>
      </c>
    </row>
    <row r="18" spans="1:11" ht="16.5" x14ac:dyDescent="0.3">
      <c r="A18" s="36"/>
      <c r="B18" s="37"/>
      <c r="C18" s="251" t="s">
        <v>79</v>
      </c>
      <c r="D18" s="235" t="s">
        <v>253</v>
      </c>
      <c r="E18" s="31" t="s">
        <v>87</v>
      </c>
      <c r="F18" s="148">
        <v>0</v>
      </c>
      <c r="G18" s="32">
        <f t="shared" si="0"/>
        <v>0</v>
      </c>
      <c r="H18" s="6"/>
      <c r="I18" s="33">
        <f t="shared" si="1"/>
        <v>0</v>
      </c>
      <c r="J18" s="34">
        <f t="shared" si="3"/>
        <v>0</v>
      </c>
      <c r="K18" s="35">
        <f t="shared" si="2"/>
        <v>0</v>
      </c>
    </row>
    <row r="19" spans="1:11" ht="16.5" x14ac:dyDescent="0.3">
      <c r="A19" s="36"/>
      <c r="B19" s="37"/>
      <c r="C19" s="251" t="s">
        <v>80</v>
      </c>
      <c r="D19" s="235" t="s">
        <v>388</v>
      </c>
      <c r="E19" s="31" t="s">
        <v>87</v>
      </c>
      <c r="F19" s="148">
        <v>0</v>
      </c>
      <c r="G19" s="32">
        <f t="shared" si="0"/>
        <v>0</v>
      </c>
      <c r="H19" s="6"/>
      <c r="I19" s="33">
        <f t="shared" si="1"/>
        <v>0</v>
      </c>
      <c r="J19" s="34">
        <f t="shared" si="3"/>
        <v>0</v>
      </c>
      <c r="K19" s="35">
        <f t="shared" si="2"/>
        <v>0</v>
      </c>
    </row>
    <row r="20" spans="1:11" ht="16.5" x14ac:dyDescent="0.3">
      <c r="A20" s="36"/>
      <c r="B20" s="37"/>
      <c r="C20" s="251" t="s">
        <v>81</v>
      </c>
      <c r="D20" s="235" t="s">
        <v>255</v>
      </c>
      <c r="E20" s="31" t="s">
        <v>87</v>
      </c>
      <c r="F20" s="148">
        <v>0</v>
      </c>
      <c r="G20" s="32">
        <f t="shared" si="0"/>
        <v>0</v>
      </c>
      <c r="H20" s="6"/>
      <c r="I20" s="33">
        <f t="shared" si="1"/>
        <v>0</v>
      </c>
      <c r="J20" s="34">
        <f t="shared" si="3"/>
        <v>0</v>
      </c>
      <c r="K20" s="35">
        <f t="shared" si="2"/>
        <v>0</v>
      </c>
    </row>
    <row r="21" spans="1:11" ht="16.5" x14ac:dyDescent="0.3">
      <c r="A21" s="36"/>
      <c r="B21" s="37"/>
      <c r="C21" s="251" t="s">
        <v>82</v>
      </c>
      <c r="D21" s="235" t="s">
        <v>256</v>
      </c>
      <c r="E21" s="31" t="s">
        <v>87</v>
      </c>
      <c r="F21" s="148">
        <v>0</v>
      </c>
      <c r="G21" s="32">
        <f t="shared" si="0"/>
        <v>0</v>
      </c>
      <c r="H21" s="6"/>
      <c r="I21" s="33">
        <f t="shared" si="1"/>
        <v>0</v>
      </c>
      <c r="J21" s="34">
        <f t="shared" si="3"/>
        <v>0</v>
      </c>
      <c r="K21" s="35">
        <f t="shared" si="2"/>
        <v>0</v>
      </c>
    </row>
    <row r="22" spans="1:11" ht="17.25" thickBot="1" x14ac:dyDescent="0.35">
      <c r="A22" s="36"/>
      <c r="B22" s="37"/>
      <c r="C22" s="251" t="s">
        <v>83</v>
      </c>
      <c r="D22" s="235" t="s">
        <v>257</v>
      </c>
      <c r="E22" s="31" t="s">
        <v>87</v>
      </c>
      <c r="F22" s="148">
        <v>0</v>
      </c>
      <c r="G22" s="32">
        <f t="shared" si="0"/>
        <v>0</v>
      </c>
      <c r="H22" s="6"/>
      <c r="I22" s="33">
        <f>G22</f>
        <v>0</v>
      </c>
      <c r="J22" s="34">
        <f t="shared" si="3"/>
        <v>0</v>
      </c>
      <c r="K22" s="35">
        <f>G22*2</f>
        <v>0</v>
      </c>
    </row>
    <row r="23" spans="1:11" ht="17.25" thickBot="1" x14ac:dyDescent="0.35">
      <c r="A23" s="36"/>
      <c r="B23" s="37"/>
      <c r="C23" s="251" t="s">
        <v>84</v>
      </c>
      <c r="D23" s="236" t="s">
        <v>258</v>
      </c>
      <c r="E23" s="31" t="s">
        <v>87</v>
      </c>
      <c r="F23" s="148">
        <v>0</v>
      </c>
      <c r="G23" s="32">
        <f t="shared" si="0"/>
        <v>0</v>
      </c>
      <c r="H23" s="6"/>
      <c r="I23" s="33">
        <f>G23</f>
        <v>0</v>
      </c>
      <c r="J23" s="34">
        <f>G23</f>
        <v>0</v>
      </c>
      <c r="K23" s="35">
        <f>G23</f>
        <v>0</v>
      </c>
    </row>
    <row r="24" spans="1:11" ht="16.5" x14ac:dyDescent="0.3">
      <c r="A24" s="36"/>
      <c r="B24" s="37"/>
      <c r="C24" s="251" t="s">
        <v>85</v>
      </c>
      <c r="D24" s="235" t="s">
        <v>259</v>
      </c>
      <c r="E24" s="31" t="s">
        <v>87</v>
      </c>
      <c r="F24" s="148">
        <v>0</v>
      </c>
      <c r="G24" s="32">
        <f t="shared" si="0"/>
        <v>0</v>
      </c>
      <c r="H24" s="6"/>
      <c r="I24" s="33">
        <f>G24*3</f>
        <v>0</v>
      </c>
      <c r="J24" s="34">
        <f>G24*2</f>
        <v>0</v>
      </c>
      <c r="K24" s="35">
        <f t="shared" ref="K24:K25" si="4">G24*3</f>
        <v>0</v>
      </c>
    </row>
    <row r="25" spans="1:11" ht="17.25" thickBot="1" x14ac:dyDescent="0.35">
      <c r="A25" s="36"/>
      <c r="B25" s="37"/>
      <c r="C25" s="256" t="s">
        <v>86</v>
      </c>
      <c r="D25" s="235" t="s">
        <v>260</v>
      </c>
      <c r="E25" s="38" t="s">
        <v>87</v>
      </c>
      <c r="F25" s="149">
        <v>0</v>
      </c>
      <c r="G25" s="26">
        <f t="shared" si="0"/>
        <v>0</v>
      </c>
      <c r="H25" s="6"/>
      <c r="I25" s="27">
        <f>G25*3</f>
        <v>0</v>
      </c>
      <c r="J25" s="28">
        <f>G25</f>
        <v>0</v>
      </c>
      <c r="K25" s="29">
        <f t="shared" si="4"/>
        <v>0</v>
      </c>
    </row>
    <row r="26" spans="1:11" ht="17.25" thickBot="1" x14ac:dyDescent="0.35">
      <c r="A26" s="36"/>
      <c r="B26" s="37" t="s">
        <v>54</v>
      </c>
      <c r="C26" s="257" t="s">
        <v>261</v>
      </c>
      <c r="D26" s="237" t="s">
        <v>389</v>
      </c>
      <c r="E26" s="39" t="s">
        <v>283</v>
      </c>
      <c r="F26" s="150">
        <v>0</v>
      </c>
      <c r="G26" s="40">
        <f>IF(F26&lt;10,1,IF(F26&lt;15,2,3))</f>
        <v>1</v>
      </c>
      <c r="H26" s="6"/>
      <c r="I26" s="41">
        <f>G26*3</f>
        <v>3</v>
      </c>
      <c r="J26" s="42">
        <f>G26*2</f>
        <v>2</v>
      </c>
      <c r="K26" s="43">
        <f>G26*2</f>
        <v>2</v>
      </c>
    </row>
    <row r="27" spans="1:11" ht="21.75" customHeight="1" x14ac:dyDescent="0.3">
      <c r="A27" s="36"/>
      <c r="B27" s="37" t="s">
        <v>55</v>
      </c>
      <c r="C27" s="238" t="s">
        <v>262</v>
      </c>
      <c r="D27" s="316" t="s">
        <v>403</v>
      </c>
      <c r="E27" s="44" t="s">
        <v>87</v>
      </c>
      <c r="F27" s="146">
        <v>0</v>
      </c>
      <c r="G27" s="20">
        <f>F27</f>
        <v>0</v>
      </c>
      <c r="H27" s="6"/>
      <c r="I27" s="21">
        <f>G27</f>
        <v>0</v>
      </c>
      <c r="J27" s="22">
        <f>G27</f>
        <v>0</v>
      </c>
      <c r="K27" s="23">
        <f>G27</f>
        <v>0</v>
      </c>
    </row>
    <row r="28" spans="1:11" ht="16.5" x14ac:dyDescent="0.3">
      <c r="A28" s="36"/>
      <c r="B28" s="37"/>
      <c r="C28" s="258"/>
      <c r="D28" s="259" t="s">
        <v>267</v>
      </c>
      <c r="E28" s="45" t="s">
        <v>87</v>
      </c>
      <c r="F28" s="151">
        <v>0</v>
      </c>
      <c r="G28" s="32">
        <f>F28</f>
        <v>0</v>
      </c>
      <c r="H28" s="6"/>
      <c r="I28" s="33">
        <f>G28</f>
        <v>0</v>
      </c>
      <c r="J28" s="34">
        <f t="shared" ref="J28:J43" si="5">G28</f>
        <v>0</v>
      </c>
      <c r="K28" s="35">
        <f t="shared" ref="K28:K34" si="6">G28</f>
        <v>0</v>
      </c>
    </row>
    <row r="29" spans="1:11" ht="16.5" x14ac:dyDescent="0.3">
      <c r="A29" s="36"/>
      <c r="B29" s="37"/>
      <c r="C29" s="258"/>
      <c r="D29" s="259" t="s">
        <v>268</v>
      </c>
      <c r="E29" s="45" t="s">
        <v>87</v>
      </c>
      <c r="F29" s="151">
        <v>0</v>
      </c>
      <c r="G29" s="32">
        <f>F29</f>
        <v>0</v>
      </c>
      <c r="H29" s="6"/>
      <c r="I29" s="33">
        <f>G29</f>
        <v>0</v>
      </c>
      <c r="J29" s="34">
        <f t="shared" si="5"/>
        <v>0</v>
      </c>
      <c r="K29" s="35">
        <f t="shared" si="6"/>
        <v>0</v>
      </c>
    </row>
    <row r="30" spans="1:11" ht="30.75" thickBot="1" x14ac:dyDescent="0.35">
      <c r="A30" s="36"/>
      <c r="B30" s="37"/>
      <c r="C30" s="260" t="s">
        <v>89</v>
      </c>
      <c r="D30" s="261" t="s">
        <v>269</v>
      </c>
      <c r="E30" s="31" t="s">
        <v>271</v>
      </c>
      <c r="F30" s="148">
        <v>0</v>
      </c>
      <c r="G30" s="46">
        <f>IF(F30&lt;50000,1,IF(F30&lt;100000,2,3))</f>
        <v>1</v>
      </c>
      <c r="H30" s="6"/>
      <c r="I30" s="33">
        <f>G30</f>
        <v>1</v>
      </c>
      <c r="J30" s="34">
        <f t="shared" si="5"/>
        <v>1</v>
      </c>
      <c r="K30" s="35">
        <f t="shared" si="6"/>
        <v>1</v>
      </c>
    </row>
    <row r="31" spans="1:11" ht="17.25" thickBot="1" x14ac:dyDescent="0.35">
      <c r="A31" s="36"/>
      <c r="B31" s="37"/>
      <c r="C31" s="262" t="s">
        <v>90</v>
      </c>
      <c r="D31" s="317" t="s">
        <v>270</v>
      </c>
      <c r="E31" s="31" t="s">
        <v>272</v>
      </c>
      <c r="F31" s="148">
        <f>F26*F30</f>
        <v>0</v>
      </c>
      <c r="G31" s="46">
        <f>IF(F31&lt;500000,1,IF(F31&lt;1000000,2,3))</f>
        <v>1</v>
      </c>
      <c r="H31" s="6"/>
      <c r="I31" s="33">
        <f>G31</f>
        <v>1</v>
      </c>
      <c r="J31" s="34">
        <f t="shared" si="5"/>
        <v>1</v>
      </c>
      <c r="K31" s="35">
        <f t="shared" si="6"/>
        <v>1</v>
      </c>
    </row>
    <row r="32" spans="1:11" ht="16.5" x14ac:dyDescent="0.3">
      <c r="A32" s="36"/>
      <c r="B32" s="37"/>
      <c r="C32" s="263" t="s">
        <v>91</v>
      </c>
      <c r="D32" s="235" t="s">
        <v>273</v>
      </c>
      <c r="E32" s="31" t="s">
        <v>87</v>
      </c>
      <c r="F32" s="148">
        <v>0</v>
      </c>
      <c r="G32" s="32">
        <f>F32</f>
        <v>0</v>
      </c>
      <c r="H32" s="6"/>
      <c r="I32" s="33">
        <f t="shared" ref="I32:I34" si="7">G32</f>
        <v>0</v>
      </c>
      <c r="J32" s="34">
        <f t="shared" si="5"/>
        <v>0</v>
      </c>
      <c r="K32" s="35">
        <f t="shared" si="6"/>
        <v>0</v>
      </c>
    </row>
    <row r="33" spans="1:11" ht="30" x14ac:dyDescent="0.3">
      <c r="A33" s="36"/>
      <c r="B33" s="37"/>
      <c r="C33" s="264" t="s">
        <v>92</v>
      </c>
      <c r="D33" s="252" t="s">
        <v>274</v>
      </c>
      <c r="E33" s="31" t="s">
        <v>271</v>
      </c>
      <c r="F33" s="148">
        <v>0</v>
      </c>
      <c r="G33" s="46">
        <f>IF(F33&lt;500000,1,IF(F33&lt;1000000,2,3))</f>
        <v>1</v>
      </c>
      <c r="H33" s="6"/>
      <c r="I33" s="33">
        <f t="shared" si="7"/>
        <v>1</v>
      </c>
      <c r="J33" s="34">
        <f t="shared" si="5"/>
        <v>1</v>
      </c>
      <c r="K33" s="35">
        <f t="shared" si="6"/>
        <v>1</v>
      </c>
    </row>
    <row r="34" spans="1:11" ht="17.25" thickBot="1" x14ac:dyDescent="0.35">
      <c r="A34" s="36"/>
      <c r="B34" s="37"/>
      <c r="C34" s="265" t="s">
        <v>93</v>
      </c>
      <c r="D34" s="253" t="s">
        <v>275</v>
      </c>
      <c r="E34" s="38" t="s">
        <v>282</v>
      </c>
      <c r="F34" s="149">
        <v>0</v>
      </c>
      <c r="G34" s="26">
        <f>F34</f>
        <v>0</v>
      </c>
      <c r="H34" s="6"/>
      <c r="I34" s="27">
        <f t="shared" si="7"/>
        <v>0</v>
      </c>
      <c r="J34" s="28">
        <f t="shared" si="5"/>
        <v>0</v>
      </c>
      <c r="K34" s="29">
        <f t="shared" si="6"/>
        <v>0</v>
      </c>
    </row>
    <row r="35" spans="1:11" ht="17.25" thickBot="1" x14ac:dyDescent="0.35">
      <c r="A35" s="36"/>
      <c r="B35" s="37" t="s">
        <v>56</v>
      </c>
      <c r="C35" s="266" t="s">
        <v>276</v>
      </c>
      <c r="D35" s="267" t="s">
        <v>277</v>
      </c>
      <c r="E35" s="39" t="s">
        <v>281</v>
      </c>
      <c r="F35" s="150">
        <v>0</v>
      </c>
      <c r="G35" s="40">
        <f>IF(F35&lt;6,3,IF(F35&lt;18,2,1))</f>
        <v>3</v>
      </c>
      <c r="H35" s="6"/>
      <c r="I35" s="41">
        <f t="shared" ref="I35" si="8">G35*2</f>
        <v>6</v>
      </c>
      <c r="J35" s="42">
        <f t="shared" si="5"/>
        <v>3</v>
      </c>
      <c r="K35" s="43">
        <f>G35*3</f>
        <v>9</v>
      </c>
    </row>
    <row r="36" spans="1:11" ht="30.75" thickBot="1" x14ac:dyDescent="0.35">
      <c r="A36" s="36"/>
      <c r="B36" s="37"/>
      <c r="C36" s="266"/>
      <c r="D36" s="268" t="s">
        <v>278</v>
      </c>
      <c r="E36" s="71"/>
      <c r="F36" s="152"/>
      <c r="G36" s="84"/>
      <c r="H36" s="6"/>
      <c r="I36" s="41"/>
      <c r="J36" s="42"/>
      <c r="K36" s="43"/>
    </row>
    <row r="37" spans="1:11" ht="19.5" thickBot="1" x14ac:dyDescent="0.35">
      <c r="A37" s="47" t="s">
        <v>353</v>
      </c>
      <c r="B37" s="17" t="s">
        <v>57</v>
      </c>
      <c r="C37" s="269" t="s">
        <v>279</v>
      </c>
      <c r="D37" s="270" t="s">
        <v>280</v>
      </c>
      <c r="E37" s="48" t="s">
        <v>189</v>
      </c>
      <c r="F37" s="152">
        <v>0</v>
      </c>
      <c r="G37" s="49">
        <v>1</v>
      </c>
      <c r="H37" s="6"/>
      <c r="I37" s="41">
        <f>G37*3</f>
        <v>3</v>
      </c>
      <c r="J37" s="42">
        <f>G37*2</f>
        <v>2</v>
      </c>
      <c r="K37" s="43">
        <f>G37*2</f>
        <v>2</v>
      </c>
    </row>
    <row r="38" spans="1:11" ht="30.75" thickBot="1" x14ac:dyDescent="0.35">
      <c r="A38" s="24"/>
      <c r="B38" s="37" t="s">
        <v>58</v>
      </c>
      <c r="C38" s="258" t="s">
        <v>284</v>
      </c>
      <c r="D38" s="271" t="s">
        <v>285</v>
      </c>
      <c r="E38" s="48" t="s">
        <v>1</v>
      </c>
      <c r="F38" s="153">
        <v>0</v>
      </c>
      <c r="G38" s="74">
        <v>1</v>
      </c>
      <c r="H38" s="6"/>
      <c r="I38" s="41">
        <f t="shared" ref="I38:I41" si="9">G38*3</f>
        <v>3</v>
      </c>
      <c r="J38" s="42">
        <f t="shared" si="5"/>
        <v>1</v>
      </c>
      <c r="K38" s="43">
        <f t="shared" ref="K38:K41" si="10">G38*2</f>
        <v>2</v>
      </c>
    </row>
    <row r="39" spans="1:11" ht="15.6" customHeight="1" x14ac:dyDescent="0.3">
      <c r="A39" s="6"/>
      <c r="B39" s="37" t="s">
        <v>49</v>
      </c>
      <c r="C39" s="263" t="s">
        <v>94</v>
      </c>
      <c r="D39" s="272" t="s">
        <v>286</v>
      </c>
      <c r="E39" s="50" t="s">
        <v>189</v>
      </c>
      <c r="F39" s="154">
        <v>0</v>
      </c>
      <c r="G39" s="497">
        <v>1</v>
      </c>
      <c r="H39" s="6"/>
      <c r="I39" s="501">
        <f t="shared" si="9"/>
        <v>3</v>
      </c>
      <c r="J39" s="504">
        <f t="shared" si="5"/>
        <v>1</v>
      </c>
      <c r="K39" s="506">
        <f t="shared" si="10"/>
        <v>2</v>
      </c>
    </row>
    <row r="40" spans="1:11" ht="15.6" customHeight="1" x14ac:dyDescent="0.3">
      <c r="A40" s="6"/>
      <c r="B40" s="37"/>
      <c r="C40" s="263"/>
      <c r="D40" s="273"/>
      <c r="E40" s="51" t="s">
        <v>1</v>
      </c>
      <c r="F40" s="155">
        <v>0</v>
      </c>
      <c r="G40" s="498"/>
      <c r="H40" s="6"/>
      <c r="I40" s="502"/>
      <c r="J40" s="505"/>
      <c r="K40" s="507"/>
    </row>
    <row r="41" spans="1:11" ht="17.25" thickBot="1" x14ac:dyDescent="0.35">
      <c r="A41" s="6"/>
      <c r="B41" s="37"/>
      <c r="C41" s="274" t="s">
        <v>112</v>
      </c>
      <c r="D41" s="275" t="s">
        <v>287</v>
      </c>
      <c r="E41" s="52" t="s">
        <v>1</v>
      </c>
      <c r="F41" s="156">
        <v>0</v>
      </c>
      <c r="G41" s="75">
        <v>1</v>
      </c>
      <c r="H41" s="6"/>
      <c r="I41" s="27">
        <f t="shared" si="9"/>
        <v>3</v>
      </c>
      <c r="J41" s="28">
        <f t="shared" si="5"/>
        <v>1</v>
      </c>
      <c r="K41" s="29">
        <f t="shared" si="10"/>
        <v>2</v>
      </c>
    </row>
    <row r="42" spans="1:11" ht="17.25" thickBot="1" x14ac:dyDescent="0.35">
      <c r="A42" s="6"/>
      <c r="B42" s="37" t="s">
        <v>59</v>
      </c>
      <c r="C42" s="276" t="s">
        <v>289</v>
      </c>
      <c r="D42" s="277" t="s">
        <v>288</v>
      </c>
      <c r="E42" s="51" t="s">
        <v>290</v>
      </c>
      <c r="F42" s="155">
        <v>0</v>
      </c>
      <c r="G42" s="74">
        <v>1</v>
      </c>
      <c r="H42" s="6"/>
      <c r="I42" s="41">
        <f t="shared" ref="I42:I43" si="11">G42</f>
        <v>1</v>
      </c>
      <c r="J42" s="42">
        <f t="shared" ref="J42" si="12">G42*3</f>
        <v>3</v>
      </c>
      <c r="K42" s="43">
        <f t="shared" ref="K42:K45" si="13">G42</f>
        <v>1</v>
      </c>
    </row>
    <row r="43" spans="1:11" ht="15.6" customHeight="1" x14ac:dyDescent="0.3">
      <c r="A43" s="6"/>
      <c r="B43" s="37" t="s">
        <v>60</v>
      </c>
      <c r="C43" s="278" t="s">
        <v>291</v>
      </c>
      <c r="D43" s="279" t="s">
        <v>292</v>
      </c>
      <c r="E43" s="50" t="s">
        <v>189</v>
      </c>
      <c r="F43" s="154">
        <v>0</v>
      </c>
      <c r="G43" s="497">
        <v>1</v>
      </c>
      <c r="H43" s="6"/>
      <c r="I43" s="501">
        <f t="shared" si="11"/>
        <v>1</v>
      </c>
      <c r="J43" s="504">
        <f t="shared" si="5"/>
        <v>1</v>
      </c>
      <c r="K43" s="506">
        <f t="shared" si="13"/>
        <v>1</v>
      </c>
    </row>
    <row r="44" spans="1:11" ht="15.6" customHeight="1" x14ac:dyDescent="0.3">
      <c r="A44" s="6"/>
      <c r="B44" s="37"/>
      <c r="C44" s="280"/>
      <c r="D44" s="281"/>
      <c r="E44" s="53" t="s">
        <v>1</v>
      </c>
      <c r="F44" s="157">
        <v>0</v>
      </c>
      <c r="G44" s="498"/>
      <c r="H44" s="6"/>
      <c r="I44" s="502"/>
      <c r="J44" s="505"/>
      <c r="K44" s="507"/>
    </row>
    <row r="45" spans="1:11" ht="15.6" customHeight="1" x14ac:dyDescent="0.3">
      <c r="A45" s="6"/>
      <c r="B45" s="37"/>
      <c r="C45" s="251" t="s">
        <v>95</v>
      </c>
      <c r="D45" s="281" t="s">
        <v>293</v>
      </c>
      <c r="E45" s="53" t="s">
        <v>189</v>
      </c>
      <c r="F45" s="157">
        <v>0</v>
      </c>
      <c r="G45" s="499">
        <v>1</v>
      </c>
      <c r="H45" s="6"/>
      <c r="I45" s="503">
        <f t="shared" ref="I45:I47" si="14">G45*3</f>
        <v>3</v>
      </c>
      <c r="J45" s="508">
        <f t="shared" ref="J45" si="15">G45*3</f>
        <v>3</v>
      </c>
      <c r="K45" s="509">
        <f t="shared" si="13"/>
        <v>1</v>
      </c>
    </row>
    <row r="46" spans="1:11" ht="15.6" customHeight="1" x14ac:dyDescent="0.3">
      <c r="A46" s="6"/>
      <c r="B46" s="37"/>
      <c r="C46" s="251"/>
      <c r="D46" s="282" t="s">
        <v>49</v>
      </c>
      <c r="E46" s="54" t="s">
        <v>1</v>
      </c>
      <c r="F46" s="158">
        <v>0</v>
      </c>
      <c r="G46" s="498"/>
      <c r="H46" s="6"/>
      <c r="I46" s="502"/>
      <c r="J46" s="505"/>
      <c r="K46" s="507"/>
    </row>
    <row r="47" spans="1:11" ht="15.6" customHeight="1" x14ac:dyDescent="0.3">
      <c r="A47" s="6"/>
      <c r="B47" s="37"/>
      <c r="C47" s="251" t="s">
        <v>96</v>
      </c>
      <c r="D47" s="282" t="s">
        <v>294</v>
      </c>
      <c r="E47" s="54" t="s">
        <v>189</v>
      </c>
      <c r="F47" s="158">
        <v>0</v>
      </c>
      <c r="G47" s="499">
        <v>1</v>
      </c>
      <c r="H47" s="6"/>
      <c r="I47" s="503">
        <f t="shared" si="14"/>
        <v>3</v>
      </c>
      <c r="J47" s="508">
        <f t="shared" ref="J47" si="16">G47</f>
        <v>1</v>
      </c>
      <c r="K47" s="509">
        <f t="shared" ref="K47:K49" si="17">G47*2</f>
        <v>2</v>
      </c>
    </row>
    <row r="48" spans="1:11" ht="17.25" thickBot="1" x14ac:dyDescent="0.35">
      <c r="A48" s="6"/>
      <c r="B48" s="37"/>
      <c r="C48" s="283" t="s">
        <v>49</v>
      </c>
      <c r="D48" s="284" t="s">
        <v>49</v>
      </c>
      <c r="E48" s="56" t="s">
        <v>115</v>
      </c>
      <c r="F48" s="159">
        <v>0</v>
      </c>
      <c r="G48" s="500"/>
      <c r="H48" s="6"/>
      <c r="I48" s="510"/>
      <c r="J48" s="511"/>
      <c r="K48" s="512"/>
    </row>
    <row r="49" spans="1:11" ht="17.25" thickBot="1" x14ac:dyDescent="0.35">
      <c r="A49" s="6"/>
      <c r="B49" s="37" t="s">
        <v>61</v>
      </c>
      <c r="C49" s="285" t="s">
        <v>298</v>
      </c>
      <c r="D49" s="286" t="s">
        <v>299</v>
      </c>
      <c r="E49" s="39" t="s">
        <v>281</v>
      </c>
      <c r="F49" s="160">
        <v>0</v>
      </c>
      <c r="G49" s="65">
        <f>IF(F49&lt;12,3,IF(F49&lt;24,2,1))</f>
        <v>3</v>
      </c>
      <c r="H49" s="6"/>
      <c r="I49" s="41">
        <f t="shared" ref="I49:I52" si="18">G49</f>
        <v>3</v>
      </c>
      <c r="J49" s="42">
        <f t="shared" ref="J49" si="19">G49*3</f>
        <v>9</v>
      </c>
      <c r="K49" s="43">
        <f t="shared" si="17"/>
        <v>6</v>
      </c>
    </row>
    <row r="50" spans="1:11" ht="30.75" thickBot="1" x14ac:dyDescent="0.35">
      <c r="A50" s="57" t="s">
        <v>356</v>
      </c>
      <c r="B50" s="17" t="s">
        <v>62</v>
      </c>
      <c r="C50" s="287" t="s">
        <v>296</v>
      </c>
      <c r="D50" s="248" t="s">
        <v>301</v>
      </c>
      <c r="E50" s="19" t="s">
        <v>300</v>
      </c>
      <c r="F50" s="146">
        <v>0</v>
      </c>
      <c r="G50" s="58">
        <f>IF(F50&lt;50,1,IF(F50&lt;200,2,1))</f>
        <v>1</v>
      </c>
      <c r="H50" s="6"/>
      <c r="I50" s="21">
        <f t="shared" si="18"/>
        <v>1</v>
      </c>
      <c r="J50" s="22">
        <f t="shared" ref="J50:J52" si="20">G50</f>
        <v>1</v>
      </c>
      <c r="K50" s="23">
        <f t="shared" ref="K50:K52" si="21">G50</f>
        <v>1</v>
      </c>
    </row>
    <row r="51" spans="1:11" ht="16.5" x14ac:dyDescent="0.3">
      <c r="A51" s="6"/>
      <c r="B51" s="37" t="s">
        <v>63</v>
      </c>
      <c r="C51" s="288" t="s">
        <v>297</v>
      </c>
      <c r="D51" s="289" t="s">
        <v>302</v>
      </c>
      <c r="E51" s="31" t="s">
        <v>1</v>
      </c>
      <c r="F51" s="148">
        <v>0</v>
      </c>
      <c r="G51" s="46">
        <f>IF(F51&lt;10,1,IF(F51&lt;20,2,3))</f>
        <v>1</v>
      </c>
      <c r="H51" s="6"/>
      <c r="I51" s="33">
        <f t="shared" si="18"/>
        <v>1</v>
      </c>
      <c r="J51" s="34">
        <f t="shared" si="20"/>
        <v>1</v>
      </c>
      <c r="K51" s="35">
        <f t="shared" si="21"/>
        <v>1</v>
      </c>
    </row>
    <row r="52" spans="1:11" ht="17.25" thickBot="1" x14ac:dyDescent="0.35">
      <c r="A52" s="6"/>
      <c r="B52" s="37" t="s">
        <v>64</v>
      </c>
      <c r="C52" s="290" t="s">
        <v>303</v>
      </c>
      <c r="D52" s="291" t="s">
        <v>304</v>
      </c>
      <c r="E52" s="38" t="s">
        <v>305</v>
      </c>
      <c r="F52" s="149">
        <v>0</v>
      </c>
      <c r="G52" s="26">
        <f>F52</f>
        <v>0</v>
      </c>
      <c r="H52" s="6"/>
      <c r="I52" s="27">
        <f t="shared" si="18"/>
        <v>0</v>
      </c>
      <c r="J52" s="28">
        <f t="shared" si="20"/>
        <v>0</v>
      </c>
      <c r="K52" s="29">
        <f t="shared" si="21"/>
        <v>0</v>
      </c>
    </row>
    <row r="53" spans="1:11" ht="18.75" x14ac:dyDescent="0.3">
      <c r="A53" s="59"/>
      <c r="B53" s="37"/>
      <c r="C53" s="246"/>
      <c r="D53" s="239"/>
      <c r="E53" s="15" t="s">
        <v>306</v>
      </c>
      <c r="F53" s="161" t="s">
        <v>113</v>
      </c>
      <c r="G53" s="6"/>
      <c r="H53" s="6"/>
      <c r="I53" s="60"/>
      <c r="J53" s="60"/>
      <c r="K53" s="60"/>
    </row>
    <row r="54" spans="1:11" ht="19.5" thickBot="1" x14ac:dyDescent="0.35">
      <c r="A54" s="13" t="s">
        <v>357</v>
      </c>
      <c r="B54" s="37"/>
      <c r="C54" s="246"/>
      <c r="D54" s="239"/>
      <c r="E54" s="15"/>
      <c r="F54" s="161"/>
      <c r="G54" s="6"/>
      <c r="H54" s="6"/>
      <c r="I54" s="60"/>
      <c r="J54" s="60"/>
      <c r="K54" s="60"/>
    </row>
    <row r="55" spans="1:11" s="138" customFormat="1" ht="19.5" thickBot="1" x14ac:dyDescent="0.35">
      <c r="A55" s="47" t="s">
        <v>353</v>
      </c>
      <c r="B55" s="17" t="s">
        <v>65</v>
      </c>
      <c r="C55" s="238" t="s">
        <v>307</v>
      </c>
      <c r="D55" s="292" t="s">
        <v>308</v>
      </c>
      <c r="E55" s="50" t="s">
        <v>1</v>
      </c>
      <c r="F55" s="162">
        <v>0</v>
      </c>
      <c r="G55" s="140">
        <v>1</v>
      </c>
      <c r="H55" s="137"/>
      <c r="I55" s="21">
        <f t="shared" ref="I55:I59" si="22">G55*3</f>
        <v>3</v>
      </c>
      <c r="J55" s="22">
        <f t="shared" ref="J55:J59" si="23">G55</f>
        <v>1</v>
      </c>
      <c r="K55" s="23">
        <f t="shared" ref="K55:K59" si="24">G55*2</f>
        <v>2</v>
      </c>
    </row>
    <row r="56" spans="1:11" s="138" customFormat="1" ht="18.75" x14ac:dyDescent="0.3">
      <c r="A56" s="24"/>
      <c r="B56" s="17"/>
      <c r="C56" s="258"/>
      <c r="D56" s="293" t="s">
        <v>266</v>
      </c>
      <c r="E56" s="54" t="s">
        <v>1</v>
      </c>
      <c r="F56" s="163">
        <v>0</v>
      </c>
      <c r="G56" s="141">
        <v>1</v>
      </c>
      <c r="H56" s="137"/>
      <c r="I56" s="33">
        <f t="shared" ref="I56" si="25">G56*3</f>
        <v>3</v>
      </c>
      <c r="J56" s="34">
        <f t="shared" ref="J56" si="26">G56</f>
        <v>1</v>
      </c>
      <c r="K56" s="35">
        <f t="shared" ref="K56" si="27">G56*2</f>
        <v>2</v>
      </c>
    </row>
    <row r="57" spans="1:11" ht="18.75" x14ac:dyDescent="0.3">
      <c r="A57" s="24"/>
      <c r="B57" s="17"/>
      <c r="C57" s="263" t="s">
        <v>97</v>
      </c>
      <c r="D57" s="294" t="s">
        <v>309</v>
      </c>
      <c r="E57" s="31" t="s">
        <v>283</v>
      </c>
      <c r="F57" s="148">
        <v>0</v>
      </c>
      <c r="G57" s="61">
        <f>IF(F57&lt;5,3,IF(F57&lt;15,2,1))</f>
        <v>3</v>
      </c>
      <c r="H57" s="6"/>
      <c r="I57" s="33">
        <f t="shared" si="22"/>
        <v>9</v>
      </c>
      <c r="J57" s="34">
        <f t="shared" si="23"/>
        <v>3</v>
      </c>
      <c r="K57" s="35">
        <f t="shared" si="24"/>
        <v>6</v>
      </c>
    </row>
    <row r="58" spans="1:11" ht="17.25" thickBot="1" x14ac:dyDescent="0.35">
      <c r="A58" s="6"/>
      <c r="B58" s="37"/>
      <c r="C58" s="274" t="s">
        <v>98</v>
      </c>
      <c r="D58" s="295" t="s">
        <v>310</v>
      </c>
      <c r="E58" s="38" t="s">
        <v>305</v>
      </c>
      <c r="F58" s="156">
        <v>0</v>
      </c>
      <c r="G58" s="26">
        <f t="shared" ref="G58:G63" si="28">F58</f>
        <v>0</v>
      </c>
      <c r="H58" s="6"/>
      <c r="I58" s="27">
        <f t="shared" si="22"/>
        <v>0</v>
      </c>
      <c r="J58" s="28">
        <f t="shared" si="23"/>
        <v>0</v>
      </c>
      <c r="K58" s="29">
        <f t="shared" si="24"/>
        <v>0</v>
      </c>
    </row>
    <row r="59" spans="1:11" ht="17.25" thickBot="1" x14ac:dyDescent="0.35">
      <c r="A59" s="6"/>
      <c r="B59" s="37" t="s">
        <v>66</v>
      </c>
      <c r="C59" s="247" t="s">
        <v>311</v>
      </c>
      <c r="D59" s="296" t="s">
        <v>312</v>
      </c>
      <c r="E59" s="38" t="s">
        <v>305</v>
      </c>
      <c r="F59" s="146">
        <v>0</v>
      </c>
      <c r="G59" s="20">
        <f t="shared" si="28"/>
        <v>0</v>
      </c>
      <c r="H59" s="6"/>
      <c r="I59" s="21">
        <f t="shared" si="22"/>
        <v>0</v>
      </c>
      <c r="J59" s="22">
        <f t="shared" si="23"/>
        <v>0</v>
      </c>
      <c r="K59" s="23">
        <f t="shared" si="24"/>
        <v>0</v>
      </c>
    </row>
    <row r="60" spans="1:11" ht="17.25" thickBot="1" x14ac:dyDescent="0.35">
      <c r="A60" s="6"/>
      <c r="B60" s="37"/>
      <c r="C60" s="297" t="s">
        <v>99</v>
      </c>
      <c r="D60" s="294" t="s">
        <v>313</v>
      </c>
      <c r="E60" s="38" t="s">
        <v>305</v>
      </c>
      <c r="F60" s="148">
        <v>0</v>
      </c>
      <c r="G60" s="32">
        <f t="shared" si="28"/>
        <v>0</v>
      </c>
      <c r="H60" s="6"/>
      <c r="I60" s="33">
        <f t="shared" ref="I60:I64" si="29">G60*2</f>
        <v>0</v>
      </c>
      <c r="J60" s="34">
        <f t="shared" ref="J60:J63" si="30">G60*3</f>
        <v>0</v>
      </c>
      <c r="K60" s="35">
        <f t="shared" ref="K60:K71" si="31">G60</f>
        <v>0</v>
      </c>
    </row>
    <row r="61" spans="1:11" ht="16.5" x14ac:dyDescent="0.3">
      <c r="A61" s="6"/>
      <c r="B61" s="37"/>
      <c r="C61" s="297" t="s">
        <v>100</v>
      </c>
      <c r="D61" s="298" t="s">
        <v>314</v>
      </c>
      <c r="E61" s="54" t="s">
        <v>1</v>
      </c>
      <c r="F61" s="148">
        <v>0</v>
      </c>
      <c r="G61" s="55">
        <v>1</v>
      </c>
      <c r="H61" s="6"/>
      <c r="I61" s="33">
        <f t="shared" si="29"/>
        <v>2</v>
      </c>
      <c r="J61" s="34">
        <f t="shared" si="30"/>
        <v>3</v>
      </c>
      <c r="K61" s="35">
        <f t="shared" si="31"/>
        <v>1</v>
      </c>
    </row>
    <row r="62" spans="1:11" ht="17.25" thickBot="1" x14ac:dyDescent="0.35">
      <c r="A62" s="6"/>
      <c r="B62" s="37"/>
      <c r="C62" s="297" t="s">
        <v>101</v>
      </c>
      <c r="D62" s="294" t="s">
        <v>315</v>
      </c>
      <c r="E62" s="38" t="s">
        <v>305</v>
      </c>
      <c r="F62" s="148">
        <v>0</v>
      </c>
      <c r="G62" s="32">
        <f t="shared" si="28"/>
        <v>0</v>
      </c>
      <c r="H62" s="6"/>
      <c r="I62" s="33">
        <f t="shared" si="29"/>
        <v>0</v>
      </c>
      <c r="J62" s="34">
        <f t="shared" si="30"/>
        <v>0</v>
      </c>
      <c r="K62" s="35">
        <f t="shared" si="31"/>
        <v>0</v>
      </c>
    </row>
    <row r="63" spans="1:11" ht="17.25" thickBot="1" x14ac:dyDescent="0.35">
      <c r="A63" s="6"/>
      <c r="B63" s="37"/>
      <c r="C63" s="299" t="s">
        <v>102</v>
      </c>
      <c r="D63" s="300" t="s">
        <v>316</v>
      </c>
      <c r="E63" s="38" t="s">
        <v>305</v>
      </c>
      <c r="F63" s="149">
        <v>0</v>
      </c>
      <c r="G63" s="63">
        <f t="shared" si="28"/>
        <v>0</v>
      </c>
      <c r="H63" s="6"/>
      <c r="I63" s="27">
        <f t="shared" si="29"/>
        <v>0</v>
      </c>
      <c r="J63" s="28">
        <f t="shared" si="30"/>
        <v>0</v>
      </c>
      <c r="K63" s="29">
        <f t="shared" si="31"/>
        <v>0</v>
      </c>
    </row>
    <row r="64" spans="1:11" ht="19.5" thickBot="1" x14ac:dyDescent="0.35">
      <c r="A64" s="57" t="s">
        <v>356</v>
      </c>
      <c r="B64" s="17" t="s">
        <v>67</v>
      </c>
      <c r="C64" s="301" t="s">
        <v>317</v>
      </c>
      <c r="D64" s="302" t="s">
        <v>318</v>
      </c>
      <c r="E64" s="64" t="s">
        <v>322</v>
      </c>
      <c r="F64" s="155">
        <v>0</v>
      </c>
      <c r="G64" s="82">
        <f>IF(F64&lt;50000,1,IF(F64&lt;100000,2,1))</f>
        <v>1</v>
      </c>
      <c r="H64" s="6"/>
      <c r="I64" s="76">
        <f t="shared" si="29"/>
        <v>2</v>
      </c>
      <c r="J64" s="77">
        <f t="shared" ref="J64:J71" si="32">G64</f>
        <v>1</v>
      </c>
      <c r="K64" s="78">
        <f t="shared" ref="K64" si="33">G64*3</f>
        <v>3</v>
      </c>
    </row>
    <row r="65" spans="1:12" ht="18.75" x14ac:dyDescent="0.3">
      <c r="A65" s="59"/>
      <c r="B65" s="37" t="s">
        <v>68</v>
      </c>
      <c r="C65" s="303" t="s">
        <v>319</v>
      </c>
      <c r="D65" s="304" t="s">
        <v>321</v>
      </c>
      <c r="E65" s="19" t="s">
        <v>1</v>
      </c>
      <c r="F65" s="146">
        <v>0</v>
      </c>
      <c r="G65" s="58">
        <f>IF(F65&lt;10,1,IF(F65&lt;30,2,3))</f>
        <v>1</v>
      </c>
      <c r="H65" s="6"/>
      <c r="I65" s="21">
        <f t="shared" ref="I65:I78" si="34">G65</f>
        <v>1</v>
      </c>
      <c r="J65" s="22">
        <f t="shared" si="32"/>
        <v>1</v>
      </c>
      <c r="K65" s="23">
        <f t="shared" si="31"/>
        <v>1</v>
      </c>
    </row>
    <row r="66" spans="1:12" ht="18.75" x14ac:dyDescent="0.3">
      <c r="A66" s="59"/>
      <c r="B66" s="37"/>
      <c r="C66" s="305" t="s">
        <v>103</v>
      </c>
      <c r="D66" s="306" t="s">
        <v>320</v>
      </c>
      <c r="E66" s="31" t="s">
        <v>1</v>
      </c>
      <c r="F66" s="148">
        <v>0</v>
      </c>
      <c r="G66" s="46">
        <f>IF(F66&lt;10,1,IF(F66&lt;30,2,3))</f>
        <v>1</v>
      </c>
      <c r="H66" s="6"/>
      <c r="I66" s="33">
        <f>G66</f>
        <v>1</v>
      </c>
      <c r="J66" s="34">
        <f>G66</f>
        <v>1</v>
      </c>
      <c r="K66" s="35">
        <f>G66</f>
        <v>1</v>
      </c>
    </row>
    <row r="67" spans="1:12" ht="19.5" thickBot="1" x14ac:dyDescent="0.35">
      <c r="A67" s="59"/>
      <c r="B67" s="37"/>
      <c r="C67" s="307" t="s">
        <v>116</v>
      </c>
      <c r="D67" s="308" t="s">
        <v>267</v>
      </c>
      <c r="E67" s="38" t="s">
        <v>1</v>
      </c>
      <c r="F67" s="149">
        <v>0</v>
      </c>
      <c r="G67" s="83">
        <f>IF(F67&lt;10,1,IF(F67&lt;30,2,3))</f>
        <v>1</v>
      </c>
      <c r="H67" s="6"/>
      <c r="I67" s="27">
        <f>G67</f>
        <v>1</v>
      </c>
      <c r="J67" s="28">
        <f>G67</f>
        <v>1</v>
      </c>
      <c r="K67" s="29">
        <f>G67</f>
        <v>1</v>
      </c>
    </row>
    <row r="68" spans="1:12" ht="19.5" thickBot="1" x14ac:dyDescent="0.35">
      <c r="A68" s="66" t="s">
        <v>365</v>
      </c>
      <c r="B68" s="17" t="s">
        <v>69</v>
      </c>
      <c r="C68" s="276" t="s">
        <v>323</v>
      </c>
      <c r="D68" s="309" t="s">
        <v>324</v>
      </c>
      <c r="E68" s="38" t="s">
        <v>305</v>
      </c>
      <c r="F68" s="151">
        <v>0</v>
      </c>
      <c r="G68" s="67">
        <f t="shared" ref="G68:G78" si="35">F68</f>
        <v>0</v>
      </c>
      <c r="H68" s="6"/>
      <c r="I68" s="79">
        <f t="shared" si="34"/>
        <v>0</v>
      </c>
      <c r="J68" s="80">
        <f t="shared" si="32"/>
        <v>0</v>
      </c>
      <c r="K68" s="81">
        <f t="shared" si="31"/>
        <v>0</v>
      </c>
    </row>
    <row r="69" spans="1:12" ht="19.5" thickBot="1" x14ac:dyDescent="0.35">
      <c r="A69" s="68"/>
      <c r="B69" s="17"/>
      <c r="C69" s="251" t="s">
        <v>104</v>
      </c>
      <c r="D69" s="310" t="s">
        <v>325</v>
      </c>
      <c r="E69" s="38" t="s">
        <v>305</v>
      </c>
      <c r="F69" s="148">
        <v>0</v>
      </c>
      <c r="G69" s="32">
        <f t="shared" si="35"/>
        <v>0</v>
      </c>
      <c r="H69" s="6"/>
      <c r="I69" s="33">
        <f t="shared" si="34"/>
        <v>0</v>
      </c>
      <c r="J69" s="34">
        <f t="shared" si="32"/>
        <v>0</v>
      </c>
      <c r="K69" s="35">
        <f t="shared" si="31"/>
        <v>0</v>
      </c>
      <c r="L69" t="s">
        <v>49</v>
      </c>
    </row>
    <row r="70" spans="1:12" ht="19.5" thickBot="1" x14ac:dyDescent="0.35">
      <c r="A70" s="68"/>
      <c r="B70" s="17"/>
      <c r="C70" s="256" t="s">
        <v>105</v>
      </c>
      <c r="D70" s="311" t="s">
        <v>326</v>
      </c>
      <c r="E70" s="38" t="s">
        <v>305</v>
      </c>
      <c r="F70" s="149">
        <v>0</v>
      </c>
      <c r="G70" s="26">
        <f t="shared" si="35"/>
        <v>0</v>
      </c>
      <c r="H70" s="6"/>
      <c r="I70" s="27">
        <f t="shared" si="34"/>
        <v>0</v>
      </c>
      <c r="J70" s="28">
        <f t="shared" si="32"/>
        <v>0</v>
      </c>
      <c r="K70" s="29">
        <f t="shared" si="31"/>
        <v>0</v>
      </c>
    </row>
    <row r="71" spans="1:12" ht="19.5" thickBot="1" x14ac:dyDescent="0.35">
      <c r="A71" s="68"/>
      <c r="B71" s="69" t="s">
        <v>70</v>
      </c>
      <c r="C71" s="247" t="s">
        <v>327</v>
      </c>
      <c r="D71" s="309" t="s">
        <v>328</v>
      </c>
      <c r="E71" s="38" t="s">
        <v>305</v>
      </c>
      <c r="F71" s="151">
        <v>0</v>
      </c>
      <c r="G71" s="67">
        <f t="shared" si="35"/>
        <v>0</v>
      </c>
      <c r="H71" s="6"/>
      <c r="I71" s="21">
        <f t="shared" si="34"/>
        <v>0</v>
      </c>
      <c r="J71" s="22">
        <f t="shared" si="32"/>
        <v>0</v>
      </c>
      <c r="K71" s="23">
        <f t="shared" si="31"/>
        <v>0</v>
      </c>
    </row>
    <row r="72" spans="1:12" ht="19.5" thickBot="1" x14ac:dyDescent="0.35">
      <c r="A72" s="68"/>
      <c r="B72" s="17"/>
      <c r="C72" s="251" t="s">
        <v>106</v>
      </c>
      <c r="D72" s="309" t="s">
        <v>329</v>
      </c>
      <c r="E72" s="38" t="s">
        <v>305</v>
      </c>
      <c r="F72" s="151">
        <v>0</v>
      </c>
      <c r="G72" s="67">
        <f t="shared" si="35"/>
        <v>0</v>
      </c>
      <c r="H72" s="6"/>
      <c r="I72" s="33">
        <f t="shared" si="34"/>
        <v>0</v>
      </c>
      <c r="J72" s="34">
        <f>G72*2</f>
        <v>0</v>
      </c>
      <c r="K72" s="35">
        <f t="shared" ref="K72:K78" si="36">G72*3</f>
        <v>0</v>
      </c>
    </row>
    <row r="73" spans="1:12" ht="17.25" thickBot="1" x14ac:dyDescent="0.35">
      <c r="A73" s="6"/>
      <c r="B73" s="37"/>
      <c r="C73" s="299" t="s">
        <v>107</v>
      </c>
      <c r="D73" s="311" t="s">
        <v>330</v>
      </c>
      <c r="E73" s="38" t="s">
        <v>305</v>
      </c>
      <c r="F73" s="149">
        <v>0</v>
      </c>
      <c r="G73" s="26">
        <f t="shared" si="35"/>
        <v>0</v>
      </c>
      <c r="H73" s="6"/>
      <c r="I73" s="27">
        <f t="shared" si="34"/>
        <v>0</v>
      </c>
      <c r="J73" s="28">
        <f t="shared" ref="J73:J78" si="37">G73*2</f>
        <v>0</v>
      </c>
      <c r="K73" s="29">
        <f t="shared" si="36"/>
        <v>0</v>
      </c>
    </row>
    <row r="74" spans="1:12" ht="17.25" thickBot="1" x14ac:dyDescent="0.35">
      <c r="A74" s="6"/>
      <c r="B74" s="37" t="s">
        <v>72</v>
      </c>
      <c r="C74" s="312" t="s">
        <v>331</v>
      </c>
      <c r="D74" s="313" t="s">
        <v>332</v>
      </c>
      <c r="E74" s="38" t="s">
        <v>305</v>
      </c>
      <c r="F74" s="164">
        <v>0</v>
      </c>
      <c r="G74" s="70">
        <f t="shared" si="35"/>
        <v>0</v>
      </c>
      <c r="H74" s="6"/>
      <c r="I74" s="41">
        <f t="shared" si="34"/>
        <v>0</v>
      </c>
      <c r="J74" s="42">
        <f t="shared" si="37"/>
        <v>0</v>
      </c>
      <c r="K74" s="43">
        <f t="shared" si="36"/>
        <v>0</v>
      </c>
    </row>
    <row r="75" spans="1:12" ht="17.25" thickBot="1" x14ac:dyDescent="0.35">
      <c r="A75" s="6"/>
      <c r="B75" s="37" t="s">
        <v>88</v>
      </c>
      <c r="C75" s="276" t="s">
        <v>333</v>
      </c>
      <c r="D75" s="314" t="s">
        <v>334</v>
      </c>
      <c r="E75" s="38" t="s">
        <v>305</v>
      </c>
      <c r="F75" s="152">
        <v>0</v>
      </c>
      <c r="G75" s="72">
        <f t="shared" si="35"/>
        <v>0</v>
      </c>
      <c r="H75" s="6"/>
      <c r="I75" s="21">
        <f t="shared" si="34"/>
        <v>0</v>
      </c>
      <c r="J75" s="22">
        <f t="shared" si="37"/>
        <v>0</v>
      </c>
      <c r="K75" s="23">
        <f t="shared" si="36"/>
        <v>0</v>
      </c>
    </row>
    <row r="76" spans="1:12" ht="17.25" thickBot="1" x14ac:dyDescent="0.35">
      <c r="A76" s="6"/>
      <c r="B76" s="37"/>
      <c r="C76" s="251" t="s">
        <v>108</v>
      </c>
      <c r="D76" s="315" t="s">
        <v>335</v>
      </c>
      <c r="E76" s="38" t="s">
        <v>305</v>
      </c>
      <c r="F76" s="165">
        <v>0</v>
      </c>
      <c r="G76" s="63">
        <f t="shared" si="35"/>
        <v>0</v>
      </c>
      <c r="H76" s="6"/>
      <c r="I76" s="33">
        <f t="shared" si="34"/>
        <v>0</v>
      </c>
      <c r="J76" s="34">
        <f t="shared" si="37"/>
        <v>0</v>
      </c>
      <c r="K76" s="35">
        <f t="shared" si="36"/>
        <v>0</v>
      </c>
    </row>
    <row r="77" spans="1:12" ht="17.25" thickBot="1" x14ac:dyDescent="0.35">
      <c r="A77" s="6"/>
      <c r="B77" s="37"/>
      <c r="C77" s="251" t="s">
        <v>109</v>
      </c>
      <c r="D77" s="315" t="s">
        <v>336</v>
      </c>
      <c r="E77" s="38" t="s">
        <v>305</v>
      </c>
      <c r="F77" s="165">
        <v>0</v>
      </c>
      <c r="G77" s="63">
        <f t="shared" si="35"/>
        <v>0</v>
      </c>
      <c r="H77" s="6"/>
      <c r="I77" s="33">
        <f t="shared" si="34"/>
        <v>0</v>
      </c>
      <c r="J77" s="34">
        <f t="shared" si="37"/>
        <v>0</v>
      </c>
      <c r="K77" s="35">
        <f t="shared" si="36"/>
        <v>0</v>
      </c>
    </row>
    <row r="78" spans="1:12" ht="17.25" thickBot="1" x14ac:dyDescent="0.35">
      <c r="A78" s="6"/>
      <c r="B78" s="37"/>
      <c r="C78" s="256" t="s">
        <v>110</v>
      </c>
      <c r="D78" s="311" t="s">
        <v>337</v>
      </c>
      <c r="E78" s="38" t="s">
        <v>305</v>
      </c>
      <c r="F78" s="149">
        <v>0</v>
      </c>
      <c r="G78" s="63">
        <f t="shared" si="35"/>
        <v>0</v>
      </c>
      <c r="H78" s="6"/>
      <c r="I78" s="142">
        <f t="shared" si="34"/>
        <v>0</v>
      </c>
      <c r="J78" s="143">
        <f t="shared" si="37"/>
        <v>0</v>
      </c>
      <c r="K78" s="144">
        <f t="shared" si="36"/>
        <v>0</v>
      </c>
    </row>
    <row r="79" spans="1:12" ht="19.5" thickBot="1" x14ac:dyDescent="0.35">
      <c r="A79" s="6" t="s">
        <v>49</v>
      </c>
      <c r="B79" s="6"/>
      <c r="C79" s="239"/>
      <c r="D79" s="239"/>
      <c r="E79" s="73" t="s">
        <v>338</v>
      </c>
      <c r="F79" s="8"/>
      <c r="G79" s="166">
        <f>SUM(G8:G78)</f>
        <v>30</v>
      </c>
      <c r="H79" s="6"/>
      <c r="I79" s="166">
        <f>SUM(I8:I78)</f>
        <v>59</v>
      </c>
      <c r="J79" s="166">
        <f>SUM(J8:J78)</f>
        <v>44</v>
      </c>
      <c r="K79" s="166">
        <f>SUM(K8:K78)</f>
        <v>52</v>
      </c>
    </row>
    <row r="80" spans="1:12" ht="16.5" x14ac:dyDescent="0.3">
      <c r="A80" s="8"/>
      <c r="B80" s="8"/>
      <c r="E80" s="8"/>
      <c r="F80" s="8"/>
      <c r="G80" s="8"/>
      <c r="H80" s="8"/>
      <c r="I80" s="8"/>
      <c r="J80" s="8"/>
      <c r="K80" s="8"/>
    </row>
    <row r="81" spans="1:11" ht="16.5" x14ac:dyDescent="0.3">
      <c r="A81" s="8"/>
      <c r="B81" s="8"/>
      <c r="E81" s="8"/>
      <c r="F81" s="8"/>
      <c r="G81" s="8" t="s">
        <v>49</v>
      </c>
      <c r="H81" s="8"/>
      <c r="I81" s="8"/>
      <c r="J81" s="8"/>
      <c r="K81" s="8"/>
    </row>
  </sheetData>
  <mergeCells count="16">
    <mergeCell ref="J45:J46"/>
    <mergeCell ref="K45:K46"/>
    <mergeCell ref="I47:I48"/>
    <mergeCell ref="J47:J48"/>
    <mergeCell ref="K47:K48"/>
    <mergeCell ref="J39:J40"/>
    <mergeCell ref="K39:K40"/>
    <mergeCell ref="I43:I44"/>
    <mergeCell ref="J43:J44"/>
    <mergeCell ref="K43:K44"/>
    <mergeCell ref="G43:G44"/>
    <mergeCell ref="G39:G40"/>
    <mergeCell ref="G45:G46"/>
    <mergeCell ref="G47:G48"/>
    <mergeCell ref="I39:I40"/>
    <mergeCell ref="I45:I46"/>
  </mergeCells>
  <phoneticPr fontId="5" type="noConversion"/>
  <pageMargins left="0.70866141732283472" right="0.70866141732283472" top="0.78740157480314965" bottom="0.78740157480314965" header="0.31496062992125984" footer="0.31496062992125984"/>
  <pageSetup paperSize="9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workbookViewId="0">
      <selection activeCell="D28" sqref="D28"/>
    </sheetView>
  </sheetViews>
  <sheetFormatPr defaultColWidth="11.42578125" defaultRowHeight="15" x14ac:dyDescent="0.25"/>
  <cols>
    <col min="1" max="1" width="23.5703125" customWidth="1"/>
    <col min="2" max="2" width="11.5703125" hidden="1" customWidth="1"/>
    <col min="3" max="3" width="32.85546875" style="170" customWidth="1"/>
    <col min="4" max="4" width="91.5703125" customWidth="1"/>
    <col min="5" max="5" width="11.85546875" customWidth="1"/>
    <col min="6" max="6" width="16.140625" customWidth="1"/>
  </cols>
  <sheetData>
    <row r="1" spans="1:8" ht="16.5" x14ac:dyDescent="0.3">
      <c r="A1" s="108"/>
      <c r="B1" s="108"/>
      <c r="C1" s="240" t="s">
        <v>49</v>
      </c>
      <c r="D1" s="108"/>
      <c r="E1" s="108"/>
      <c r="F1" s="108"/>
      <c r="G1" s="109"/>
      <c r="H1" s="109"/>
    </row>
    <row r="2" spans="1:8" ht="20.25" x14ac:dyDescent="0.3">
      <c r="A2" s="108"/>
      <c r="B2" s="108"/>
      <c r="C2" s="240"/>
      <c r="D2" s="110" t="s">
        <v>339</v>
      </c>
      <c r="E2" s="108"/>
      <c r="F2" s="108"/>
      <c r="G2" s="109"/>
      <c r="H2" s="109"/>
    </row>
    <row r="3" spans="1:8" ht="20.25" x14ac:dyDescent="0.3">
      <c r="A3" s="111" t="s">
        <v>49</v>
      </c>
      <c r="B3" s="111"/>
      <c r="C3" s="321"/>
      <c r="D3" s="108"/>
      <c r="E3" s="108"/>
      <c r="F3" s="135" t="s">
        <v>369</v>
      </c>
      <c r="G3" s="109"/>
      <c r="H3" s="109"/>
    </row>
    <row r="4" spans="1:8" ht="21.75" thickBot="1" x14ac:dyDescent="0.4">
      <c r="A4" s="112"/>
      <c r="B4" s="112"/>
      <c r="C4" s="322"/>
      <c r="D4" s="113"/>
      <c r="E4" s="113"/>
      <c r="F4" s="113"/>
      <c r="G4" s="114"/>
      <c r="H4" s="114"/>
    </row>
    <row r="5" spans="1:8" ht="17.25" thickBot="1" x14ac:dyDescent="0.35">
      <c r="A5" s="108"/>
      <c r="B5" s="108"/>
      <c r="C5" s="323" t="s">
        <v>340</v>
      </c>
      <c r="D5" s="115" t="s">
        <v>237</v>
      </c>
      <c r="E5" s="108"/>
      <c r="F5" s="116" t="s">
        <v>242</v>
      </c>
      <c r="G5" s="116" t="s">
        <v>0</v>
      </c>
      <c r="H5" s="116" t="s">
        <v>50</v>
      </c>
    </row>
    <row r="6" spans="1:8" ht="36.75" x14ac:dyDescent="0.3">
      <c r="A6" s="117" t="s">
        <v>341</v>
      </c>
      <c r="B6" s="108"/>
      <c r="C6" s="324"/>
      <c r="D6" s="118"/>
      <c r="E6" s="108"/>
      <c r="F6" s="108"/>
      <c r="G6" s="109"/>
      <c r="H6" s="109"/>
    </row>
    <row r="7" spans="1:8" ht="33.75" thickBot="1" x14ac:dyDescent="0.35">
      <c r="A7" s="108"/>
      <c r="B7" s="108"/>
      <c r="C7" s="240"/>
      <c r="D7" s="108"/>
      <c r="E7" s="108"/>
      <c r="F7" s="119" t="s">
        <v>370</v>
      </c>
      <c r="G7" s="109"/>
      <c r="H7" s="109"/>
    </row>
    <row r="8" spans="1:8" ht="27" thickBot="1" x14ac:dyDescent="0.35">
      <c r="A8" s="120" t="s">
        <v>342</v>
      </c>
      <c r="B8" s="121" t="s">
        <v>51</v>
      </c>
      <c r="C8" s="301" t="s">
        <v>390</v>
      </c>
      <c r="D8" s="248" t="s">
        <v>243</v>
      </c>
      <c r="E8" s="108"/>
      <c r="F8" s="122">
        <v>1</v>
      </c>
      <c r="G8" s="122">
        <v>3</v>
      </c>
      <c r="H8" s="122">
        <v>2</v>
      </c>
    </row>
    <row r="9" spans="1:8" ht="19.5" thickBot="1" x14ac:dyDescent="0.35">
      <c r="A9" s="123"/>
      <c r="B9" s="121"/>
      <c r="C9" s="325" t="s">
        <v>71</v>
      </c>
      <c r="D9" s="250" t="s">
        <v>244</v>
      </c>
      <c r="E9" s="108"/>
      <c r="F9" s="122">
        <v>3</v>
      </c>
      <c r="G9" s="122">
        <v>2</v>
      </c>
      <c r="H9" s="122">
        <v>3</v>
      </c>
    </row>
    <row r="10" spans="1:8" ht="26.25" x14ac:dyDescent="0.3">
      <c r="A10" s="123"/>
      <c r="B10" s="121" t="s">
        <v>52</v>
      </c>
      <c r="C10" s="301" t="s">
        <v>391</v>
      </c>
      <c r="D10" s="18" t="s">
        <v>343</v>
      </c>
      <c r="E10" s="108"/>
      <c r="F10" s="122">
        <v>3</v>
      </c>
      <c r="G10" s="122">
        <v>1</v>
      </c>
      <c r="H10" s="122">
        <v>3</v>
      </c>
    </row>
    <row r="11" spans="1:8" ht="18.75" x14ac:dyDescent="0.3">
      <c r="A11" s="123"/>
      <c r="B11" s="121"/>
      <c r="C11" s="297" t="s">
        <v>73</v>
      </c>
      <c r="D11" s="252" t="s">
        <v>246</v>
      </c>
      <c r="E11" s="108"/>
      <c r="F11" s="122">
        <v>1</v>
      </c>
      <c r="G11" s="122">
        <v>3</v>
      </c>
      <c r="H11" s="122">
        <v>2</v>
      </c>
    </row>
    <row r="12" spans="1:8" ht="18.75" x14ac:dyDescent="0.3">
      <c r="A12" s="123"/>
      <c r="B12" s="121"/>
      <c r="C12" s="297" t="s">
        <v>74</v>
      </c>
      <c r="D12" s="252" t="s">
        <v>247</v>
      </c>
      <c r="E12" s="108"/>
      <c r="F12" s="122">
        <v>3</v>
      </c>
      <c r="G12" s="122">
        <v>1</v>
      </c>
      <c r="H12" s="122">
        <v>2</v>
      </c>
    </row>
    <row r="13" spans="1:8" ht="17.25" thickBot="1" x14ac:dyDescent="0.35">
      <c r="A13" s="124"/>
      <c r="B13" s="121"/>
      <c r="C13" s="325" t="s">
        <v>75</v>
      </c>
      <c r="D13" s="253" t="s">
        <v>248</v>
      </c>
      <c r="E13" s="108"/>
      <c r="F13" s="122">
        <v>2</v>
      </c>
      <c r="G13" s="122">
        <v>1</v>
      </c>
      <c r="H13" s="122">
        <v>3</v>
      </c>
    </row>
    <row r="14" spans="1:8" ht="26.25" x14ac:dyDescent="0.3">
      <c r="A14" s="124"/>
      <c r="B14" s="121" t="s">
        <v>53</v>
      </c>
      <c r="C14" s="301" t="s">
        <v>392</v>
      </c>
      <c r="D14" s="18" t="s">
        <v>249</v>
      </c>
      <c r="E14" s="108"/>
      <c r="F14" s="122">
        <v>2</v>
      </c>
      <c r="G14" s="122">
        <v>3</v>
      </c>
      <c r="H14" s="122">
        <v>3</v>
      </c>
    </row>
    <row r="15" spans="1:8" ht="16.5" x14ac:dyDescent="0.3">
      <c r="A15" s="124"/>
      <c r="B15" s="121"/>
      <c r="C15" s="326" t="s">
        <v>76</v>
      </c>
      <c r="D15" s="30" t="s">
        <v>250</v>
      </c>
      <c r="E15" s="108"/>
      <c r="F15" s="122">
        <v>2</v>
      </c>
      <c r="G15" s="122">
        <v>3</v>
      </c>
      <c r="H15" s="122">
        <v>3</v>
      </c>
    </row>
    <row r="16" spans="1:8" ht="33" x14ac:dyDescent="0.3">
      <c r="A16" s="124"/>
      <c r="B16" s="121"/>
      <c r="C16" s="297" t="s">
        <v>77</v>
      </c>
      <c r="D16" s="30" t="s">
        <v>251</v>
      </c>
      <c r="E16" s="108"/>
      <c r="F16" s="122">
        <v>2</v>
      </c>
      <c r="G16" s="122">
        <v>3</v>
      </c>
      <c r="H16" s="122">
        <v>3</v>
      </c>
    </row>
    <row r="17" spans="1:8" ht="16.5" x14ac:dyDescent="0.3">
      <c r="A17" s="124"/>
      <c r="B17" s="121"/>
      <c r="C17" s="297" t="s">
        <v>78</v>
      </c>
      <c r="D17" s="30" t="s">
        <v>252</v>
      </c>
      <c r="E17" s="108"/>
      <c r="F17" s="122">
        <v>2</v>
      </c>
      <c r="G17" s="122">
        <v>3</v>
      </c>
      <c r="H17" s="122">
        <v>3</v>
      </c>
    </row>
    <row r="18" spans="1:8" ht="16.5" x14ac:dyDescent="0.3">
      <c r="A18" s="124"/>
      <c r="B18" s="121"/>
      <c r="C18" s="297" t="s">
        <v>79</v>
      </c>
      <c r="D18" s="30" t="s">
        <v>253</v>
      </c>
      <c r="E18" s="108"/>
      <c r="F18" s="122">
        <v>2</v>
      </c>
      <c r="G18" s="122">
        <v>3</v>
      </c>
      <c r="H18" s="122">
        <v>3</v>
      </c>
    </row>
    <row r="19" spans="1:8" ht="16.5" x14ac:dyDescent="0.3">
      <c r="A19" s="124"/>
      <c r="B19" s="121"/>
      <c r="C19" s="297" t="s">
        <v>80</v>
      </c>
      <c r="D19" s="30" t="s">
        <v>254</v>
      </c>
      <c r="E19" s="108"/>
      <c r="F19" s="122">
        <v>2</v>
      </c>
      <c r="G19" s="122">
        <v>3</v>
      </c>
      <c r="H19" s="122">
        <v>3</v>
      </c>
    </row>
    <row r="20" spans="1:8" ht="16.5" x14ac:dyDescent="0.3">
      <c r="A20" s="124"/>
      <c r="B20" s="121"/>
      <c r="C20" s="297" t="s">
        <v>81</v>
      </c>
      <c r="D20" s="30" t="s">
        <v>255</v>
      </c>
      <c r="E20" s="108"/>
      <c r="F20" s="122">
        <v>2</v>
      </c>
      <c r="G20" s="122">
        <v>3</v>
      </c>
      <c r="H20" s="122">
        <v>3</v>
      </c>
    </row>
    <row r="21" spans="1:8" ht="16.5" x14ac:dyDescent="0.3">
      <c r="A21" s="124"/>
      <c r="B21" s="121"/>
      <c r="C21" s="297" t="s">
        <v>82</v>
      </c>
      <c r="D21" s="30" t="s">
        <v>256</v>
      </c>
      <c r="E21" s="108"/>
      <c r="F21" s="122">
        <v>2</v>
      </c>
      <c r="G21" s="122">
        <v>3</v>
      </c>
      <c r="H21" s="122">
        <v>3</v>
      </c>
    </row>
    <row r="22" spans="1:8" ht="17.25" thickBot="1" x14ac:dyDescent="0.35">
      <c r="A22" s="124"/>
      <c r="B22" s="121"/>
      <c r="C22" s="297" t="s">
        <v>83</v>
      </c>
      <c r="D22" s="30" t="s">
        <v>257</v>
      </c>
      <c r="E22" s="108"/>
      <c r="F22" s="122">
        <v>1</v>
      </c>
      <c r="G22" s="122">
        <v>3</v>
      </c>
      <c r="H22" s="122">
        <v>2</v>
      </c>
    </row>
    <row r="23" spans="1:8" ht="17.25" thickBot="1" x14ac:dyDescent="0.35">
      <c r="A23" s="124"/>
      <c r="B23" s="121"/>
      <c r="C23" s="297" t="s">
        <v>84</v>
      </c>
      <c r="D23" s="236" t="s">
        <v>258</v>
      </c>
      <c r="E23" s="108"/>
      <c r="F23" s="122">
        <v>1</v>
      </c>
      <c r="G23" s="122">
        <v>1</v>
      </c>
      <c r="H23" s="122">
        <v>1</v>
      </c>
    </row>
    <row r="24" spans="1:8" ht="16.5" x14ac:dyDescent="0.3">
      <c r="A24" s="124"/>
      <c r="B24" s="121"/>
      <c r="C24" s="297" t="s">
        <v>85</v>
      </c>
      <c r="D24" s="235" t="s">
        <v>259</v>
      </c>
      <c r="E24" s="108"/>
      <c r="F24" s="122">
        <v>3</v>
      </c>
      <c r="G24" s="122">
        <v>2</v>
      </c>
      <c r="H24" s="122">
        <v>3</v>
      </c>
    </row>
    <row r="25" spans="1:8" ht="17.25" thickBot="1" x14ac:dyDescent="0.35">
      <c r="A25" s="124"/>
      <c r="B25" s="121"/>
      <c r="C25" s="299" t="s">
        <v>86</v>
      </c>
      <c r="D25" s="235" t="s">
        <v>260</v>
      </c>
      <c r="E25" s="108"/>
      <c r="F25" s="122">
        <v>3</v>
      </c>
      <c r="G25" s="122">
        <v>1</v>
      </c>
      <c r="H25" s="122">
        <v>3</v>
      </c>
    </row>
    <row r="26" spans="1:8" ht="17.25" thickBot="1" x14ac:dyDescent="0.35">
      <c r="A26" s="124"/>
      <c r="B26" s="121" t="s">
        <v>54</v>
      </c>
      <c r="C26" s="327" t="s">
        <v>344</v>
      </c>
      <c r="D26" s="86" t="s">
        <v>345</v>
      </c>
      <c r="E26" s="108"/>
      <c r="F26" s="122">
        <v>3</v>
      </c>
      <c r="G26" s="122">
        <v>2</v>
      </c>
      <c r="H26" s="122">
        <v>2</v>
      </c>
    </row>
    <row r="27" spans="1:8" ht="26.25" x14ac:dyDescent="0.3">
      <c r="A27" s="124"/>
      <c r="B27" s="121" t="s">
        <v>55</v>
      </c>
      <c r="C27" s="328" t="s">
        <v>393</v>
      </c>
      <c r="D27" s="125" t="s">
        <v>346</v>
      </c>
      <c r="E27" s="108"/>
      <c r="F27" s="122">
        <v>1</v>
      </c>
      <c r="G27" s="122">
        <v>1</v>
      </c>
      <c r="H27" s="122">
        <v>1</v>
      </c>
    </row>
    <row r="28" spans="1:8" ht="16.5" x14ac:dyDescent="0.3">
      <c r="A28" s="124"/>
      <c r="B28" s="121"/>
      <c r="C28" s="329"/>
      <c r="D28" s="87" t="s">
        <v>347</v>
      </c>
      <c r="E28" s="108"/>
      <c r="F28" s="122">
        <v>1</v>
      </c>
      <c r="G28" s="122">
        <v>1</v>
      </c>
      <c r="H28" s="122">
        <v>1</v>
      </c>
    </row>
    <row r="29" spans="1:8" ht="16.5" x14ac:dyDescent="0.3">
      <c r="A29" s="124"/>
      <c r="B29" s="121"/>
      <c r="C29" s="329"/>
      <c r="D29" s="87" t="s">
        <v>268</v>
      </c>
      <c r="E29" s="108"/>
      <c r="F29" s="122">
        <v>1</v>
      </c>
      <c r="G29" s="122">
        <v>1</v>
      </c>
      <c r="H29" s="122">
        <v>1</v>
      </c>
    </row>
    <row r="30" spans="1:8" ht="16.5" x14ac:dyDescent="0.3">
      <c r="A30" s="124"/>
      <c r="B30" s="121"/>
      <c r="C30" s="330" t="s">
        <v>89</v>
      </c>
      <c r="D30" s="88" t="s">
        <v>348</v>
      </c>
      <c r="E30" s="108"/>
      <c r="F30" s="122">
        <v>1</v>
      </c>
      <c r="G30" s="122">
        <v>1</v>
      </c>
      <c r="H30" s="122">
        <v>1</v>
      </c>
    </row>
    <row r="31" spans="1:8" ht="33" x14ac:dyDescent="0.3">
      <c r="A31" s="124"/>
      <c r="B31" s="121"/>
      <c r="C31" s="331" t="s">
        <v>90</v>
      </c>
      <c r="D31" s="89" t="s">
        <v>349</v>
      </c>
      <c r="E31" s="108"/>
      <c r="F31" s="122">
        <v>1</v>
      </c>
      <c r="G31" s="122">
        <v>1</v>
      </c>
      <c r="H31" s="122">
        <v>1</v>
      </c>
    </row>
    <row r="32" spans="1:8" ht="16.5" x14ac:dyDescent="0.3">
      <c r="A32" s="124"/>
      <c r="B32" s="121"/>
      <c r="C32" s="263" t="s">
        <v>91</v>
      </c>
      <c r="D32" s="90" t="s">
        <v>273</v>
      </c>
      <c r="E32" s="108"/>
      <c r="F32" s="122">
        <v>1</v>
      </c>
      <c r="G32" s="122">
        <v>1</v>
      </c>
      <c r="H32" s="122">
        <v>1</v>
      </c>
    </row>
    <row r="33" spans="1:8" ht="16.5" x14ac:dyDescent="0.3">
      <c r="A33" s="124"/>
      <c r="B33" s="121"/>
      <c r="C33" s="332">
        <v>5.6</v>
      </c>
      <c r="D33" s="91" t="s">
        <v>350</v>
      </c>
      <c r="E33" s="108"/>
      <c r="F33" s="122">
        <v>1</v>
      </c>
      <c r="G33" s="122">
        <v>1</v>
      </c>
      <c r="H33" s="122">
        <v>1</v>
      </c>
    </row>
    <row r="34" spans="1:8" ht="17.25" thickBot="1" x14ac:dyDescent="0.35">
      <c r="A34" s="124"/>
      <c r="B34" s="121"/>
      <c r="C34" s="274" t="s">
        <v>93</v>
      </c>
      <c r="D34" s="92" t="s">
        <v>351</v>
      </c>
      <c r="E34" s="108"/>
      <c r="F34" s="122">
        <v>1</v>
      </c>
      <c r="G34" s="122">
        <v>1</v>
      </c>
      <c r="H34" s="122">
        <v>1</v>
      </c>
    </row>
    <row r="35" spans="1:8" ht="33.75" thickBot="1" x14ac:dyDescent="0.35">
      <c r="A35" s="124"/>
      <c r="B35" s="121" t="s">
        <v>56</v>
      </c>
      <c r="C35" s="266" t="s">
        <v>276</v>
      </c>
      <c r="D35" s="93" t="s">
        <v>352</v>
      </c>
      <c r="E35" s="108"/>
      <c r="F35" s="122">
        <v>2</v>
      </c>
      <c r="G35" s="122">
        <v>1</v>
      </c>
      <c r="H35" s="122">
        <v>3</v>
      </c>
    </row>
    <row r="36" spans="1:8" ht="19.5" thickBot="1" x14ac:dyDescent="0.35">
      <c r="A36" s="126" t="s">
        <v>353</v>
      </c>
      <c r="B36" s="121" t="s">
        <v>57</v>
      </c>
      <c r="C36" s="269" t="s">
        <v>279</v>
      </c>
      <c r="D36" s="94" t="s">
        <v>280</v>
      </c>
      <c r="E36" s="108"/>
      <c r="F36" s="122">
        <v>3</v>
      </c>
      <c r="G36" s="122">
        <v>2</v>
      </c>
      <c r="H36" s="122">
        <v>2</v>
      </c>
    </row>
    <row r="37" spans="1:8" ht="33.75" thickBot="1" x14ac:dyDescent="0.35">
      <c r="A37" s="123"/>
      <c r="B37" s="121" t="s">
        <v>58</v>
      </c>
      <c r="C37" s="329" t="s">
        <v>394</v>
      </c>
      <c r="D37" s="95" t="s">
        <v>354</v>
      </c>
      <c r="E37" s="108"/>
      <c r="F37" s="122">
        <v>3</v>
      </c>
      <c r="G37" s="122">
        <v>1</v>
      </c>
      <c r="H37" s="122">
        <v>2</v>
      </c>
    </row>
    <row r="38" spans="1:8" ht="16.5" x14ac:dyDescent="0.3">
      <c r="A38" s="108"/>
      <c r="B38" s="121" t="s">
        <v>49</v>
      </c>
      <c r="C38" s="263" t="s">
        <v>94</v>
      </c>
      <c r="D38" s="319" t="s">
        <v>286</v>
      </c>
      <c r="E38" s="108"/>
      <c r="F38" s="122">
        <v>3</v>
      </c>
      <c r="G38" s="122">
        <v>1</v>
      </c>
      <c r="H38" s="122">
        <v>2</v>
      </c>
    </row>
    <row r="39" spans="1:8" ht="16.5" x14ac:dyDescent="0.3">
      <c r="A39" s="108"/>
      <c r="B39" s="121"/>
      <c r="C39" s="263"/>
      <c r="D39" s="96"/>
      <c r="E39" s="108"/>
      <c r="F39" s="122">
        <v>3</v>
      </c>
      <c r="G39" s="122">
        <v>1</v>
      </c>
      <c r="H39" s="122">
        <v>2</v>
      </c>
    </row>
    <row r="40" spans="1:8" ht="17.25" thickBot="1" x14ac:dyDescent="0.35">
      <c r="A40" s="108"/>
      <c r="B40" s="121"/>
      <c r="C40" s="274" t="s">
        <v>112</v>
      </c>
      <c r="D40" s="318" t="s">
        <v>287</v>
      </c>
      <c r="E40" s="108"/>
      <c r="F40" s="122">
        <v>3</v>
      </c>
      <c r="G40" s="122">
        <v>1</v>
      </c>
      <c r="H40" s="122">
        <v>2</v>
      </c>
    </row>
    <row r="41" spans="1:8" ht="17.25" thickBot="1" x14ac:dyDescent="0.35">
      <c r="A41" s="108"/>
      <c r="B41" s="121" t="s">
        <v>59</v>
      </c>
      <c r="C41" s="333" t="s">
        <v>289</v>
      </c>
      <c r="D41" s="97" t="s">
        <v>288</v>
      </c>
      <c r="E41" s="108"/>
      <c r="F41" s="122">
        <v>1</v>
      </c>
      <c r="G41" s="122">
        <v>3</v>
      </c>
      <c r="H41" s="122">
        <v>1</v>
      </c>
    </row>
    <row r="42" spans="1:8" ht="26.25" x14ac:dyDescent="0.3">
      <c r="A42" s="108"/>
      <c r="B42" s="121" t="s">
        <v>60</v>
      </c>
      <c r="C42" s="334" t="s">
        <v>395</v>
      </c>
      <c r="D42" s="98" t="s">
        <v>292</v>
      </c>
      <c r="E42" s="108"/>
      <c r="F42" s="122">
        <v>1</v>
      </c>
      <c r="G42" s="122">
        <v>1</v>
      </c>
      <c r="H42" s="122">
        <v>1</v>
      </c>
    </row>
    <row r="43" spans="1:8" ht="16.5" x14ac:dyDescent="0.3">
      <c r="A43" s="108"/>
      <c r="B43" s="121"/>
      <c r="C43" s="335"/>
      <c r="D43" s="99"/>
      <c r="E43" s="108"/>
      <c r="F43" s="122">
        <v>1</v>
      </c>
      <c r="G43" s="122">
        <v>1</v>
      </c>
      <c r="H43" s="122">
        <v>1</v>
      </c>
    </row>
    <row r="44" spans="1:8" ht="16.5" x14ac:dyDescent="0.3">
      <c r="A44" s="108"/>
      <c r="B44" s="121"/>
      <c r="C44" s="336" t="s">
        <v>95</v>
      </c>
      <c r="D44" s="99" t="s">
        <v>293</v>
      </c>
      <c r="E44" s="108"/>
      <c r="F44" s="122">
        <v>3</v>
      </c>
      <c r="G44" s="122">
        <v>3</v>
      </c>
      <c r="H44" s="122">
        <v>1</v>
      </c>
    </row>
    <row r="45" spans="1:8" ht="16.5" x14ac:dyDescent="0.3">
      <c r="A45" s="109"/>
      <c r="B45" s="121"/>
      <c r="C45" s="336"/>
      <c r="D45" s="100" t="s">
        <v>49</v>
      </c>
      <c r="E45" s="108"/>
      <c r="F45" s="122">
        <v>3</v>
      </c>
      <c r="G45" s="122">
        <v>3</v>
      </c>
      <c r="H45" s="122">
        <v>1</v>
      </c>
    </row>
    <row r="46" spans="1:8" ht="16.5" x14ac:dyDescent="0.3">
      <c r="A46" s="108"/>
      <c r="B46" s="121"/>
      <c r="C46" s="336" t="s">
        <v>96</v>
      </c>
      <c r="D46" s="100" t="s">
        <v>294</v>
      </c>
      <c r="E46" s="108"/>
      <c r="F46" s="122">
        <v>3</v>
      </c>
      <c r="G46" s="122">
        <v>1</v>
      </c>
      <c r="H46" s="122">
        <v>2</v>
      </c>
    </row>
    <row r="47" spans="1:8" ht="17.25" thickBot="1" x14ac:dyDescent="0.35">
      <c r="A47" s="108"/>
      <c r="B47" s="121"/>
      <c r="C47" s="337" t="s">
        <v>49</v>
      </c>
      <c r="D47" s="101" t="s">
        <v>122</v>
      </c>
      <c r="E47" s="108"/>
      <c r="F47" s="122">
        <v>3</v>
      </c>
      <c r="G47" s="122">
        <v>1</v>
      </c>
      <c r="H47" s="122">
        <v>2</v>
      </c>
    </row>
    <row r="48" spans="1:8" ht="17.25" thickBot="1" x14ac:dyDescent="0.35">
      <c r="A48" s="108"/>
      <c r="B48" s="121" t="s">
        <v>61</v>
      </c>
      <c r="C48" s="285" t="s">
        <v>295</v>
      </c>
      <c r="D48" s="102" t="s">
        <v>355</v>
      </c>
      <c r="E48" s="108"/>
      <c r="F48" s="122">
        <v>1</v>
      </c>
      <c r="G48" s="122">
        <v>3</v>
      </c>
      <c r="H48" s="122">
        <v>2</v>
      </c>
    </row>
    <row r="49" spans="1:8" ht="19.5" thickBot="1" x14ac:dyDescent="0.35">
      <c r="A49" s="127" t="s">
        <v>356</v>
      </c>
      <c r="B49" s="121" t="s">
        <v>62</v>
      </c>
      <c r="C49" s="287" t="s">
        <v>296</v>
      </c>
      <c r="D49" s="103" t="s">
        <v>358</v>
      </c>
      <c r="E49" s="108"/>
      <c r="F49" s="122">
        <v>1</v>
      </c>
      <c r="G49" s="122">
        <v>1</v>
      </c>
      <c r="H49" s="122">
        <v>1</v>
      </c>
    </row>
    <row r="50" spans="1:8" ht="30" x14ac:dyDescent="0.3">
      <c r="A50" s="108"/>
      <c r="B50" s="121" t="s">
        <v>63</v>
      </c>
      <c r="C50" s="338" t="s">
        <v>359</v>
      </c>
      <c r="D50" s="128" t="s">
        <v>360</v>
      </c>
      <c r="E50" s="108"/>
      <c r="F50" s="122">
        <v>1</v>
      </c>
      <c r="G50" s="122">
        <v>1</v>
      </c>
      <c r="H50" s="122">
        <v>1</v>
      </c>
    </row>
    <row r="51" spans="1:8" ht="17.25" thickBot="1" x14ac:dyDescent="0.35">
      <c r="A51" s="108"/>
      <c r="B51" s="121" t="s">
        <v>64</v>
      </c>
      <c r="C51" s="339" t="s">
        <v>361</v>
      </c>
      <c r="D51" s="129" t="s">
        <v>304</v>
      </c>
      <c r="E51" s="108"/>
      <c r="F51" s="122">
        <v>1</v>
      </c>
      <c r="G51" s="122">
        <v>1</v>
      </c>
      <c r="H51" s="122">
        <v>1</v>
      </c>
    </row>
    <row r="52" spans="1:8" ht="18.75" x14ac:dyDescent="0.3">
      <c r="A52" s="130"/>
      <c r="B52" s="121"/>
      <c r="C52" s="324"/>
      <c r="D52" s="108"/>
      <c r="E52" s="108"/>
      <c r="F52" s="131"/>
      <c r="G52" s="131"/>
      <c r="H52" s="131"/>
    </row>
    <row r="53" spans="1:8" ht="33" thickBot="1" x14ac:dyDescent="0.35">
      <c r="A53" s="320" t="s">
        <v>357</v>
      </c>
      <c r="B53" s="121"/>
      <c r="C53" s="324"/>
      <c r="D53" s="108"/>
      <c r="E53" s="108"/>
      <c r="F53" s="131"/>
      <c r="G53" s="131"/>
      <c r="H53" s="131"/>
    </row>
    <row r="54" spans="1:8" s="138" customFormat="1" ht="19.5" thickBot="1" x14ac:dyDescent="0.35">
      <c r="A54" s="47" t="s">
        <v>353</v>
      </c>
      <c r="B54" s="37" t="s">
        <v>65</v>
      </c>
      <c r="C54" s="340" t="s">
        <v>396</v>
      </c>
      <c r="D54" s="136" t="s">
        <v>362</v>
      </c>
      <c r="E54" s="137"/>
      <c r="F54" s="34">
        <v>3</v>
      </c>
      <c r="G54" s="34">
        <v>1</v>
      </c>
      <c r="H54" s="34">
        <v>2</v>
      </c>
    </row>
    <row r="55" spans="1:8" s="138" customFormat="1" ht="18.75" x14ac:dyDescent="0.3">
      <c r="A55" s="85"/>
      <c r="B55" s="37"/>
      <c r="C55" s="341"/>
      <c r="D55" s="139" t="s">
        <v>123</v>
      </c>
      <c r="E55" s="137"/>
      <c r="F55" s="34">
        <v>3</v>
      </c>
      <c r="G55" s="34">
        <v>1</v>
      </c>
      <c r="H55" s="34">
        <v>2</v>
      </c>
    </row>
    <row r="56" spans="1:8" ht="18.75" x14ac:dyDescent="0.3">
      <c r="A56" s="123"/>
      <c r="B56" s="121"/>
      <c r="C56" s="342" t="s">
        <v>97</v>
      </c>
      <c r="D56" s="104" t="s">
        <v>363</v>
      </c>
      <c r="E56" s="108"/>
      <c r="F56" s="122">
        <v>3</v>
      </c>
      <c r="G56" s="122">
        <v>1</v>
      </c>
      <c r="H56" s="122">
        <v>2</v>
      </c>
    </row>
    <row r="57" spans="1:8" ht="17.25" thickBot="1" x14ac:dyDescent="0.35">
      <c r="A57" s="108"/>
      <c r="B57" s="121"/>
      <c r="C57" s="343" t="s">
        <v>98</v>
      </c>
      <c r="D57" s="62" t="s">
        <v>310</v>
      </c>
      <c r="E57" s="108"/>
      <c r="F57" s="122">
        <v>3</v>
      </c>
      <c r="G57" s="122">
        <v>1</v>
      </c>
      <c r="H57" s="122">
        <v>2</v>
      </c>
    </row>
    <row r="58" spans="1:8" ht="26.25" x14ac:dyDescent="0.3">
      <c r="A58" s="108"/>
      <c r="B58" s="121" t="s">
        <v>66</v>
      </c>
      <c r="C58" s="301" t="s">
        <v>397</v>
      </c>
      <c r="D58" s="296" t="s">
        <v>312</v>
      </c>
      <c r="E58" s="108"/>
      <c r="F58" s="122">
        <v>2</v>
      </c>
      <c r="G58" s="122">
        <v>3</v>
      </c>
      <c r="H58" s="122">
        <v>1</v>
      </c>
    </row>
    <row r="59" spans="1:8" ht="16.5" x14ac:dyDescent="0.3">
      <c r="A59" s="108"/>
      <c r="B59" s="121"/>
      <c r="C59" s="297" t="s">
        <v>99</v>
      </c>
      <c r="D59" s="294" t="s">
        <v>313</v>
      </c>
      <c r="E59" s="108"/>
      <c r="F59" s="122">
        <v>2</v>
      </c>
      <c r="G59" s="122">
        <v>3</v>
      </c>
      <c r="H59" s="122">
        <v>1</v>
      </c>
    </row>
    <row r="60" spans="1:8" ht="16.5" x14ac:dyDescent="0.3">
      <c r="A60" s="108"/>
      <c r="B60" s="121"/>
      <c r="C60" s="297" t="s">
        <v>100</v>
      </c>
      <c r="D60" s="298" t="s">
        <v>314</v>
      </c>
      <c r="E60" s="108"/>
      <c r="F60" s="122">
        <v>2</v>
      </c>
      <c r="G60" s="122">
        <v>3</v>
      </c>
      <c r="H60" s="122">
        <v>1</v>
      </c>
    </row>
    <row r="61" spans="1:8" ht="16.5" x14ac:dyDescent="0.3">
      <c r="A61" s="108"/>
      <c r="B61" s="121"/>
      <c r="C61" s="297" t="s">
        <v>101</v>
      </c>
      <c r="D61" s="105" t="s">
        <v>315</v>
      </c>
      <c r="E61" s="108"/>
      <c r="F61" s="122">
        <v>2</v>
      </c>
      <c r="G61" s="122">
        <v>3</v>
      </c>
      <c r="H61" s="122">
        <v>1</v>
      </c>
    </row>
    <row r="62" spans="1:8" ht="17.25" thickBot="1" x14ac:dyDescent="0.35">
      <c r="A62" s="108"/>
      <c r="B62" s="121"/>
      <c r="C62" s="299" t="s">
        <v>102</v>
      </c>
      <c r="D62" s="300" t="s">
        <v>316</v>
      </c>
      <c r="E62" s="108"/>
      <c r="F62" s="122">
        <v>2</v>
      </c>
      <c r="G62" s="122">
        <v>1</v>
      </c>
      <c r="H62" s="122">
        <v>3</v>
      </c>
    </row>
    <row r="63" spans="1:8" ht="19.5" thickBot="1" x14ac:dyDescent="0.35">
      <c r="A63" s="127" t="s">
        <v>356</v>
      </c>
      <c r="B63" s="121" t="s">
        <v>67</v>
      </c>
      <c r="C63" s="344" t="s">
        <v>364</v>
      </c>
      <c r="D63" s="106" t="s">
        <v>366</v>
      </c>
      <c r="E63" s="108"/>
      <c r="F63" s="122">
        <v>1</v>
      </c>
      <c r="G63" s="122">
        <v>1</v>
      </c>
      <c r="H63" s="122">
        <v>1</v>
      </c>
    </row>
    <row r="64" spans="1:8" ht="33" x14ac:dyDescent="0.3">
      <c r="A64" s="130"/>
      <c r="B64" s="121" t="s">
        <v>68</v>
      </c>
      <c r="C64" s="301" t="s">
        <v>398</v>
      </c>
      <c r="D64" s="107" t="s">
        <v>367</v>
      </c>
      <c r="E64" s="108"/>
      <c r="F64" s="122">
        <v>1</v>
      </c>
      <c r="G64" s="122">
        <v>1</v>
      </c>
      <c r="H64" s="122">
        <v>1</v>
      </c>
    </row>
    <row r="65" spans="1:8" ht="19.5" thickBot="1" x14ac:dyDescent="0.35">
      <c r="A65" s="130"/>
      <c r="B65" s="121"/>
      <c r="C65" s="299" t="s">
        <v>103</v>
      </c>
      <c r="D65" s="132" t="s">
        <v>368</v>
      </c>
      <c r="E65" s="108"/>
      <c r="F65" s="122">
        <v>1</v>
      </c>
      <c r="G65" s="122">
        <v>1</v>
      </c>
      <c r="H65" s="122">
        <v>1</v>
      </c>
    </row>
    <row r="66" spans="1:8" ht="27" thickBot="1" x14ac:dyDescent="0.35">
      <c r="A66" s="133" t="s">
        <v>365</v>
      </c>
      <c r="B66" s="121" t="s">
        <v>69</v>
      </c>
      <c r="C66" s="301" t="s">
        <v>323</v>
      </c>
      <c r="D66" s="309" t="s">
        <v>324</v>
      </c>
      <c r="E66" s="108"/>
      <c r="F66" s="122">
        <v>1</v>
      </c>
      <c r="G66" s="122">
        <v>1</v>
      </c>
      <c r="H66" s="122">
        <v>1</v>
      </c>
    </row>
    <row r="67" spans="1:8" ht="18.75" x14ac:dyDescent="0.3">
      <c r="A67" s="130"/>
      <c r="B67" s="121"/>
      <c r="C67" s="297" t="s">
        <v>104</v>
      </c>
      <c r="D67" s="310" t="s">
        <v>325</v>
      </c>
      <c r="E67" s="108"/>
      <c r="F67" s="122">
        <v>1</v>
      </c>
      <c r="G67" s="122">
        <v>1</v>
      </c>
      <c r="H67" s="122">
        <v>1</v>
      </c>
    </row>
    <row r="68" spans="1:8" ht="19.5" thickBot="1" x14ac:dyDescent="0.35">
      <c r="A68" s="130"/>
      <c r="B68" s="121"/>
      <c r="C68" s="299" t="s">
        <v>105</v>
      </c>
      <c r="D68" s="311" t="s">
        <v>326</v>
      </c>
      <c r="E68" s="108"/>
      <c r="F68" s="122">
        <v>1</v>
      </c>
      <c r="G68" s="122">
        <v>1</v>
      </c>
      <c r="H68" s="122">
        <v>1</v>
      </c>
    </row>
    <row r="69" spans="1:8" ht="30" x14ac:dyDescent="0.3">
      <c r="A69" s="130"/>
      <c r="B69" s="134" t="s">
        <v>70</v>
      </c>
      <c r="C69" s="301" t="s">
        <v>399</v>
      </c>
      <c r="D69" s="309" t="s">
        <v>328</v>
      </c>
      <c r="E69" s="108"/>
      <c r="F69" s="122">
        <v>1</v>
      </c>
      <c r="G69" s="122">
        <v>2</v>
      </c>
      <c r="H69" s="122">
        <v>3</v>
      </c>
    </row>
    <row r="70" spans="1:8" ht="18.75" x14ac:dyDescent="0.3">
      <c r="A70" s="130"/>
      <c r="B70" s="121"/>
      <c r="C70" s="297" t="s">
        <v>106</v>
      </c>
      <c r="D70" s="309" t="s">
        <v>329</v>
      </c>
      <c r="E70" s="108"/>
      <c r="F70" s="122">
        <v>1</v>
      </c>
      <c r="G70" s="122">
        <v>2</v>
      </c>
      <c r="H70" s="122">
        <v>3</v>
      </c>
    </row>
    <row r="71" spans="1:8" ht="17.25" thickBot="1" x14ac:dyDescent="0.35">
      <c r="A71" s="108"/>
      <c r="B71" s="121"/>
      <c r="C71" s="299" t="s">
        <v>107</v>
      </c>
      <c r="D71" s="311" t="s">
        <v>330</v>
      </c>
      <c r="E71" s="108"/>
      <c r="F71" s="122">
        <v>1</v>
      </c>
      <c r="G71" s="122">
        <v>2</v>
      </c>
      <c r="H71" s="122">
        <v>3</v>
      </c>
    </row>
    <row r="72" spans="1:8" ht="30.75" thickBot="1" x14ac:dyDescent="0.35">
      <c r="A72" s="108"/>
      <c r="B72" s="121" t="s">
        <v>72</v>
      </c>
      <c r="C72" s="344" t="s">
        <v>331</v>
      </c>
      <c r="D72" s="313" t="s">
        <v>332</v>
      </c>
      <c r="E72" s="108"/>
      <c r="F72" s="122">
        <v>1</v>
      </c>
      <c r="G72" s="122">
        <v>2</v>
      </c>
      <c r="H72" s="122">
        <v>3</v>
      </c>
    </row>
    <row r="73" spans="1:8" ht="26.25" x14ac:dyDescent="0.3">
      <c r="A73" s="108"/>
      <c r="B73" s="121" t="s">
        <v>88</v>
      </c>
      <c r="C73" s="333" t="s">
        <v>400</v>
      </c>
      <c r="D73" s="314" t="s">
        <v>334</v>
      </c>
      <c r="E73" s="108"/>
      <c r="F73" s="122">
        <v>1</v>
      </c>
      <c r="G73" s="122">
        <v>2</v>
      </c>
      <c r="H73" s="122">
        <v>3</v>
      </c>
    </row>
    <row r="74" spans="1:8" ht="16.5" x14ac:dyDescent="0.3">
      <c r="A74" s="108"/>
      <c r="B74" s="121"/>
      <c r="C74" s="297" t="s">
        <v>108</v>
      </c>
      <c r="D74" s="315" t="s">
        <v>335</v>
      </c>
      <c r="E74" s="108"/>
      <c r="F74" s="122">
        <v>1</v>
      </c>
      <c r="G74" s="122">
        <v>2</v>
      </c>
      <c r="H74" s="122">
        <v>3</v>
      </c>
    </row>
    <row r="75" spans="1:8" ht="16.5" x14ac:dyDescent="0.3">
      <c r="A75" s="108"/>
      <c r="B75" s="121"/>
      <c r="C75" s="297" t="s">
        <v>109</v>
      </c>
      <c r="D75" s="315" t="s">
        <v>336</v>
      </c>
      <c r="E75" s="108"/>
      <c r="F75" s="122">
        <v>1</v>
      </c>
      <c r="G75" s="122">
        <v>2</v>
      </c>
      <c r="H75" s="122">
        <v>3</v>
      </c>
    </row>
    <row r="76" spans="1:8" ht="17.25" thickBot="1" x14ac:dyDescent="0.35">
      <c r="A76" s="108"/>
      <c r="B76" s="121"/>
      <c r="C76" s="299" t="s">
        <v>110</v>
      </c>
      <c r="D76" s="311" t="s">
        <v>337</v>
      </c>
      <c r="E76" s="108"/>
      <c r="F76" s="122">
        <v>1</v>
      </c>
      <c r="G76" s="122">
        <v>2</v>
      </c>
      <c r="H76" s="122">
        <v>3</v>
      </c>
    </row>
  </sheetData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H10" sqref="H10"/>
    </sheetView>
  </sheetViews>
  <sheetFormatPr defaultColWidth="11.42578125" defaultRowHeight="15" x14ac:dyDescent="0.25"/>
  <sheetData>
    <row r="1" spans="1:3" x14ac:dyDescent="0.25">
      <c r="A1" t="s">
        <v>49</v>
      </c>
      <c r="B1" t="s">
        <v>49</v>
      </c>
      <c r="C1" t="s">
        <v>49</v>
      </c>
    </row>
    <row r="2" spans="1:3" x14ac:dyDescent="0.25">
      <c r="A2" t="s">
        <v>49</v>
      </c>
      <c r="B2" t="s">
        <v>49</v>
      </c>
      <c r="C2" t="s">
        <v>49</v>
      </c>
    </row>
    <row r="3" spans="1:3" x14ac:dyDescent="0.25">
      <c r="A3" t="s">
        <v>49</v>
      </c>
    </row>
    <row r="4" spans="1:3" x14ac:dyDescent="0.25">
      <c r="A4" t="s">
        <v>49</v>
      </c>
    </row>
    <row r="5" spans="1:3" x14ac:dyDescent="0.25">
      <c r="A5" t="s">
        <v>49</v>
      </c>
    </row>
    <row r="6" spans="1:3" x14ac:dyDescent="0.25">
      <c r="A6" t="s">
        <v>49</v>
      </c>
    </row>
    <row r="7" spans="1:3" x14ac:dyDescent="0.25">
      <c r="A7" t="s">
        <v>49</v>
      </c>
    </row>
    <row r="13" spans="1:3" x14ac:dyDescent="0.25">
      <c r="B13" s="167" t="s">
        <v>162</v>
      </c>
    </row>
    <row r="14" spans="1:3" x14ac:dyDescent="0.25">
      <c r="B14" t="s">
        <v>243</v>
      </c>
    </row>
    <row r="15" spans="1:3" x14ac:dyDescent="0.25">
      <c r="B15" t="s">
        <v>244</v>
      </c>
    </row>
    <row r="17" spans="2:2" x14ac:dyDescent="0.25">
      <c r="B17" s="167" t="s">
        <v>371</v>
      </c>
    </row>
    <row r="18" spans="2:2" x14ac:dyDescent="0.25">
      <c r="B18" s="168" t="s">
        <v>372</v>
      </c>
    </row>
    <row r="19" spans="2:2" x14ac:dyDescent="0.25">
      <c r="B19" t="s">
        <v>373</v>
      </c>
    </row>
    <row r="20" spans="2:2" x14ac:dyDescent="0.25">
      <c r="B20" t="s">
        <v>247</v>
      </c>
    </row>
    <row r="21" spans="2:2" x14ac:dyDescent="0.25">
      <c r="B21" t="s">
        <v>374</v>
      </c>
    </row>
    <row r="27" spans="2:2" x14ac:dyDescent="0.25">
      <c r="B27" s="167" t="s">
        <v>165</v>
      </c>
    </row>
    <row r="28" spans="2:2" x14ac:dyDescent="0.25">
      <c r="B28" t="s">
        <v>375</v>
      </c>
    </row>
    <row r="29" spans="2:2" x14ac:dyDescent="0.25">
      <c r="B29" t="s">
        <v>376</v>
      </c>
    </row>
    <row r="30" spans="2:2" x14ac:dyDescent="0.25">
      <c r="B30" s="169" t="s">
        <v>377</v>
      </c>
    </row>
    <row r="31" spans="2:2" x14ac:dyDescent="0.25">
      <c r="B31" t="s">
        <v>252</v>
      </c>
    </row>
    <row r="32" spans="2:2" x14ac:dyDescent="0.25">
      <c r="B32" t="s">
        <v>378</v>
      </c>
    </row>
    <row r="33" spans="2:2" x14ac:dyDescent="0.25">
      <c r="B33" t="s">
        <v>379</v>
      </c>
    </row>
    <row r="34" spans="2:2" x14ac:dyDescent="0.25">
      <c r="B34" t="s">
        <v>380</v>
      </c>
    </row>
    <row r="35" spans="2:2" x14ac:dyDescent="0.25">
      <c r="B35" t="s">
        <v>381</v>
      </c>
    </row>
    <row r="36" spans="2:2" x14ac:dyDescent="0.25">
      <c r="B36" t="s">
        <v>257</v>
      </c>
    </row>
    <row r="37" spans="2:2" x14ac:dyDescent="0.25">
      <c r="B37" t="s">
        <v>382</v>
      </c>
    </row>
    <row r="38" spans="2:2" x14ac:dyDescent="0.25">
      <c r="B38" t="s">
        <v>383</v>
      </c>
    </row>
    <row r="39" spans="2:2" x14ac:dyDescent="0.25">
      <c r="B39" t="s">
        <v>384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E-FIX_Project description</vt:lpstr>
      <vt:lpstr>Evaluation Tool</vt:lpstr>
      <vt:lpstr>Criteria impact</vt:lpstr>
      <vt:lpstr>Dropdown</vt:lpstr>
      <vt:lpstr>'Criteria impact'!Print_Area</vt:lpstr>
      <vt:lpstr>'Evaluation Tool'!Print_Area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Pintilie</dc:creator>
  <cp:lastModifiedBy>Keta Mikiashvili</cp:lastModifiedBy>
  <cp:lastPrinted>2019-07-15T10:08:01Z</cp:lastPrinted>
  <dcterms:created xsi:type="dcterms:W3CDTF">2019-03-27T09:08:05Z</dcterms:created>
  <dcterms:modified xsi:type="dcterms:W3CDTF">2020-04-08T13:25:49Z</dcterms:modified>
</cp:coreProperties>
</file>